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360" yWindow="150" windowWidth="15480" windowHeight="7995" activeTab="0"/>
  </bookViews>
  <sheets>
    <sheet name="Menu" sheetId="1" r:id="rId1"/>
    <sheet name="NewCar" sheetId="2" r:id="rId2"/>
    <sheet name="PteCar" sheetId="3" r:id="rId3"/>
    <sheet name="QCar" sheetId="4" r:id="rId4"/>
    <sheet name="Lease Car" sheetId="5" r:id="rId5"/>
    <sheet name="Reference" sheetId="6" state="hidden" r:id="rId6"/>
  </sheets>
  <definedNames>
    <definedName name="CarYear">'Reference'!$D$1:$E$13</definedName>
    <definedName name="EmployerEmployee">'Reference'!$B$2:$B$3</definedName>
    <definedName name="SecondHandCar">'Reference'!$A$2:$A$3</definedName>
    <definedName name="YesNo">'Reference'!$C$2:$C$3</definedName>
  </definedNames>
  <calcPr fullCalcOnLoad="1"/>
</workbook>
</file>

<file path=xl/sharedStrings.xml><?xml version="1.0" encoding="utf-8"?>
<sst xmlns="http://schemas.openxmlformats.org/spreadsheetml/2006/main" count="107" uniqueCount="52">
  <si>
    <t>Petrol Provided by</t>
  </si>
  <si>
    <t>Employer/Employee</t>
  </si>
  <si>
    <t>Employer</t>
  </si>
  <si>
    <t>Employee</t>
  </si>
  <si>
    <t>Type Of Car</t>
  </si>
  <si>
    <t>Yes/No</t>
  </si>
  <si>
    <t>Yes</t>
  </si>
  <si>
    <t>No</t>
  </si>
  <si>
    <t>Amount of Car Benefit that is subject to tax</t>
  </si>
  <si>
    <t>From</t>
  </si>
  <si>
    <t>To</t>
  </si>
  <si>
    <t>(DD/MM/YYYY)</t>
  </si>
  <si>
    <t>Cost of Car</t>
  </si>
  <si>
    <t>(include COE, Registration fee, number plates and GST)</t>
  </si>
  <si>
    <t>km</t>
  </si>
  <si>
    <t>Open Market Value</t>
  </si>
  <si>
    <t>Residue Value</t>
  </si>
  <si>
    <t>Usage in Days</t>
  </si>
  <si>
    <t>Compute Car Benefit</t>
  </si>
  <si>
    <t>Years</t>
  </si>
  <si>
    <t>Was car &lt; 10 years old at time of purchase?</t>
  </si>
  <si>
    <t>Private Mileage</t>
  </si>
  <si>
    <t>Cost of private mileage/km</t>
  </si>
  <si>
    <t>Rental cost incurred by Employer</t>
  </si>
  <si>
    <t>Car provided to the employee is a New Car</t>
  </si>
  <si>
    <t>Car provided to the employee is a Leased Car</t>
  </si>
  <si>
    <r>
      <rPr>
        <sz val="12"/>
        <color indexed="60"/>
        <rFont val="Times New Roman"/>
        <family val="1"/>
      </rPr>
      <t xml:space="preserve">What to do : </t>
    </r>
    <r>
      <rPr>
        <sz val="12"/>
        <color theme="1"/>
        <rFont val="Times New Roman"/>
        <family val="2"/>
      </rPr>
      <t>Select the relevant Car type</t>
    </r>
  </si>
  <si>
    <t>Period of Usage</t>
  </si>
  <si>
    <t>Car Details</t>
  </si>
  <si>
    <t>Residue Value for new cars is 80% of open market value</t>
  </si>
  <si>
    <t>Open-market value at the time of purchase can be found on the vehicle registration card.</t>
  </si>
  <si>
    <t>Car-Benefit Calculator for Employer's use</t>
  </si>
  <si>
    <t>Q-plate Car</t>
  </si>
  <si>
    <t>Private Car</t>
  </si>
  <si>
    <t>New Car</t>
  </si>
  <si>
    <t>Lease Car</t>
  </si>
  <si>
    <t>Q-Plate Car</t>
  </si>
  <si>
    <t>Car provided to the employee is a Q-Plate Car</t>
  </si>
  <si>
    <t>Type of Car</t>
  </si>
  <si>
    <t>Clear All</t>
  </si>
  <si>
    <t>Menu</t>
  </si>
  <si>
    <t>Car provided to the employee is a 2nd Hand Private Car</t>
  </si>
  <si>
    <t>Was car registered before 1 Nov 1990?</t>
  </si>
  <si>
    <t>Car provided to the employee is a :</t>
  </si>
  <si>
    <t>2nd Hand Private Car</t>
  </si>
  <si>
    <t>years</t>
  </si>
  <si>
    <t>Year</t>
  </si>
  <si>
    <t>Days</t>
  </si>
  <si>
    <r>
      <rPr>
        <sz val="12"/>
        <color indexed="60"/>
        <rFont val="Times New Roman"/>
        <family val="1"/>
      </rPr>
      <t xml:space="preserve">What to do : </t>
    </r>
    <r>
      <rPr>
        <sz val="12"/>
        <color theme="1"/>
        <rFont val="Times New Roman"/>
        <family val="2"/>
      </rPr>
      <t xml:space="preserve">Enter details in the yellow boxes.  </t>
    </r>
    <r>
      <rPr>
        <b/>
        <sz val="12"/>
        <color indexed="8"/>
        <rFont val="Times New Roman"/>
        <family val="1"/>
      </rPr>
      <t>All yellow boxes are compulsory fields.</t>
    </r>
  </si>
  <si>
    <r>
      <rPr>
        <sz val="12"/>
        <color indexed="60"/>
        <rFont val="Times New Roman"/>
        <family val="1"/>
      </rPr>
      <t xml:space="preserve">What to do : </t>
    </r>
    <r>
      <rPr>
        <sz val="12"/>
        <color theme="1"/>
        <rFont val="Times New Roman"/>
        <family val="2"/>
      </rPr>
      <t xml:space="preserve">Enter details in the yellow boxes. </t>
    </r>
    <r>
      <rPr>
        <b/>
        <sz val="12"/>
        <color indexed="8"/>
        <rFont val="Times New Roman"/>
        <family val="1"/>
      </rPr>
      <t>All yellow boxes are compulsory fields.</t>
    </r>
  </si>
  <si>
    <t xml:space="preserve">The calculator is correct as of 28 May 2014.   Please check the IRAS website at www.iras.gov.sg for the latest version.  </t>
  </si>
  <si>
    <t>The calculator provides only estimates based on the stated assumptions and your inputs.  It may not provide for all possible scenarios.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</si>
</sst>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809]dddd\,\ d\ mmmm\,\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74">
    <font>
      <sz val="12"/>
      <color theme="1"/>
      <name val="Times New Roman"/>
      <family val="2"/>
    </font>
    <font>
      <sz val="12"/>
      <color indexed="8"/>
      <name val="Times New Roman"/>
      <family val="2"/>
    </font>
    <font>
      <u val="single"/>
      <sz val="10"/>
      <name val="Arial"/>
      <family val="2"/>
    </font>
    <font>
      <sz val="12"/>
      <color indexed="60"/>
      <name val="Times New Roman"/>
      <family val="1"/>
    </font>
    <font>
      <b/>
      <sz val="11"/>
      <name val="Arial"/>
      <family val="2"/>
    </font>
    <font>
      <b/>
      <sz val="12"/>
      <color indexed="8"/>
      <name val="Times New Roman"/>
      <family val="1"/>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b/>
      <sz val="12"/>
      <color indexed="63"/>
      <name val="Times New Roman"/>
      <family val="2"/>
    </font>
    <font>
      <b/>
      <sz val="18"/>
      <color indexed="56"/>
      <name val="Cambria"/>
      <family val="2"/>
    </font>
    <font>
      <sz val="12"/>
      <color indexed="10"/>
      <name val="Times New Roman"/>
      <family val="2"/>
    </font>
    <font>
      <sz val="10"/>
      <color indexed="8"/>
      <name val="Arial"/>
      <family val="2"/>
    </font>
    <font>
      <b/>
      <sz val="10"/>
      <color indexed="8"/>
      <name val="Arial"/>
      <family val="2"/>
    </font>
    <font>
      <b/>
      <sz val="12"/>
      <color indexed="8"/>
      <name val="Arial"/>
      <family val="2"/>
    </font>
    <font>
      <sz val="12"/>
      <color indexed="9"/>
      <name val="Arial"/>
      <family val="2"/>
    </font>
    <font>
      <b/>
      <sz val="11"/>
      <color indexed="9"/>
      <name val="Arial"/>
      <family val="2"/>
    </font>
    <font>
      <b/>
      <sz val="12"/>
      <color indexed="9"/>
      <name val="Arial"/>
      <family val="2"/>
    </font>
    <font>
      <b/>
      <sz val="14"/>
      <color indexed="9"/>
      <name val="Arial"/>
      <family val="2"/>
    </font>
    <font>
      <sz val="10"/>
      <color indexed="48"/>
      <name val="Arial"/>
      <family val="2"/>
    </font>
    <font>
      <sz val="10"/>
      <color indexed="9"/>
      <name val="Arial"/>
      <family val="2"/>
    </font>
    <font>
      <i/>
      <sz val="10"/>
      <color indexed="12"/>
      <name val="Arial"/>
      <family val="2"/>
    </font>
    <font>
      <sz val="10"/>
      <color indexed="12"/>
      <name val="Arial"/>
      <family val="2"/>
    </font>
    <font>
      <b/>
      <sz val="12"/>
      <color indexed="12"/>
      <name val="Times New Roman"/>
      <family val="1"/>
    </font>
    <font>
      <i/>
      <sz val="9"/>
      <color indexed="10"/>
      <name val="Arial"/>
      <family val="2"/>
    </font>
    <font>
      <i/>
      <sz val="9"/>
      <color indexed="10"/>
      <name val="Times New Roman"/>
      <family val="2"/>
    </font>
    <font>
      <sz val="10"/>
      <color indexed="10"/>
      <name val="Arial"/>
      <family val="2"/>
    </font>
    <font>
      <i/>
      <sz val="8"/>
      <color indexed="10"/>
      <name val="Arial"/>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Arial"/>
      <family val="2"/>
    </font>
    <font>
      <b/>
      <sz val="10"/>
      <color theme="1"/>
      <name val="Arial"/>
      <family val="2"/>
    </font>
    <font>
      <sz val="10"/>
      <color rgb="FF000000"/>
      <name val="Arial"/>
      <family val="2"/>
    </font>
    <font>
      <b/>
      <sz val="12"/>
      <color theme="1"/>
      <name val="Arial"/>
      <family val="2"/>
    </font>
    <font>
      <b/>
      <sz val="11"/>
      <color theme="0"/>
      <name val="Arial"/>
      <family val="2"/>
    </font>
    <font>
      <sz val="12"/>
      <color theme="0"/>
      <name val="Arial"/>
      <family val="2"/>
    </font>
    <font>
      <b/>
      <sz val="12"/>
      <color theme="0"/>
      <name val="Arial"/>
      <family val="2"/>
    </font>
    <font>
      <b/>
      <sz val="14"/>
      <color theme="0"/>
      <name val="Arial"/>
      <family val="2"/>
    </font>
    <font>
      <sz val="10"/>
      <color rgb="FF3333FF"/>
      <name val="Arial"/>
      <family val="2"/>
    </font>
    <font>
      <sz val="10"/>
      <color theme="0"/>
      <name val="Arial"/>
      <family val="2"/>
    </font>
    <font>
      <i/>
      <sz val="10"/>
      <color rgb="FF0000FF"/>
      <name val="Arial"/>
      <family val="2"/>
    </font>
    <font>
      <sz val="10"/>
      <color rgb="FF0000FF"/>
      <name val="Arial"/>
      <family val="2"/>
    </font>
    <font>
      <b/>
      <sz val="12"/>
      <color rgb="FF0000FF"/>
      <name val="Times New Roman"/>
      <family val="1"/>
    </font>
    <font>
      <i/>
      <sz val="9"/>
      <color rgb="FFFF0000"/>
      <name val="Arial"/>
      <family val="2"/>
    </font>
    <font>
      <i/>
      <sz val="9"/>
      <color rgb="FFFF0000"/>
      <name val="Times New Roman"/>
      <family val="2"/>
    </font>
    <font>
      <sz val="10"/>
      <color rgb="FFFF0000"/>
      <name val="Arial"/>
      <family val="2"/>
    </font>
    <font>
      <i/>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00FF"/>
        <bgColor indexed="64"/>
      </patternFill>
    </fill>
    <fill>
      <patternFill patternType="solid">
        <fgColor rgb="FF00B0F0"/>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rgb="FF99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color theme="0"/>
      </right>
      <top style="thin">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2">
    <xf numFmtId="0" fontId="0" fillId="0" borderId="0" xfId="0" applyAlignment="1">
      <alignment/>
    </xf>
    <xf numFmtId="0" fontId="57" fillId="0" borderId="0" xfId="0" applyFont="1" applyAlignment="1">
      <alignment/>
    </xf>
    <xf numFmtId="0" fontId="58" fillId="0" borderId="0" xfId="0" applyFont="1" applyAlignment="1" applyProtection="1">
      <alignment/>
      <protection/>
    </xf>
    <xf numFmtId="0" fontId="57" fillId="0" borderId="0" xfId="0" applyFont="1" applyAlignment="1" applyProtection="1">
      <alignment/>
      <protection/>
    </xf>
    <xf numFmtId="0" fontId="58" fillId="0" borderId="0" xfId="0" applyFont="1" applyAlignment="1" applyProtection="1">
      <alignment horizontal="center"/>
      <protection/>
    </xf>
    <xf numFmtId="0" fontId="57" fillId="0" borderId="0" xfId="0" applyFont="1" applyAlignment="1" applyProtection="1">
      <alignment horizontal="center"/>
      <protection/>
    </xf>
    <xf numFmtId="0" fontId="57" fillId="0" borderId="0" xfId="0" applyFont="1" applyFill="1" applyAlignment="1" applyProtection="1">
      <alignment/>
      <protection/>
    </xf>
    <xf numFmtId="0" fontId="59"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0" fontId="60" fillId="0" borderId="0" xfId="0" applyFont="1" applyAlignment="1">
      <alignment/>
    </xf>
    <xf numFmtId="0" fontId="4" fillId="0" borderId="0" xfId="0" applyFont="1" applyBorder="1" applyAlignment="1" applyProtection="1">
      <alignment/>
      <protection/>
    </xf>
    <xf numFmtId="0" fontId="60" fillId="0" borderId="0" xfId="0" applyFont="1" applyAlignment="1" applyProtection="1">
      <alignment/>
      <protection/>
    </xf>
    <xf numFmtId="0" fontId="61" fillId="33" borderId="0" xfId="0" applyFont="1" applyFill="1" applyBorder="1" applyAlignment="1" applyProtection="1">
      <alignment/>
      <protection/>
    </xf>
    <xf numFmtId="0" fontId="62" fillId="33" borderId="0" xfId="0" applyFont="1" applyFill="1" applyBorder="1" applyAlignment="1" applyProtection="1">
      <alignment horizontal="center"/>
      <protection/>
    </xf>
    <xf numFmtId="0" fontId="0" fillId="0" borderId="0" xfId="0" applyAlignment="1">
      <alignment horizontal="left"/>
    </xf>
    <xf numFmtId="0" fontId="49" fillId="0" borderId="10" xfId="53" applyBorder="1" applyAlignment="1" applyProtection="1">
      <alignment/>
      <protection/>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55"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7" fillId="0" borderId="0" xfId="0" applyFont="1" applyAlignment="1" applyProtection="1" quotePrefix="1">
      <alignment/>
      <protection/>
    </xf>
    <xf numFmtId="0" fontId="0" fillId="0" borderId="0" xfId="0" applyAlignment="1" applyProtection="1" quotePrefix="1">
      <alignment/>
      <protection/>
    </xf>
    <xf numFmtId="0" fontId="63" fillId="34" borderId="15" xfId="0" applyFont="1" applyFill="1" applyBorder="1" applyAlignment="1" applyProtection="1">
      <alignment horizontal="center"/>
      <protection/>
    </xf>
    <xf numFmtId="0" fontId="63" fillId="34" borderId="15" xfId="53" applyFont="1" applyFill="1" applyBorder="1" applyAlignment="1" applyProtection="1">
      <alignment horizontal="center"/>
      <protection/>
    </xf>
    <xf numFmtId="0" fontId="61" fillId="34" borderId="15" xfId="53" applyFont="1" applyFill="1" applyBorder="1" applyAlignment="1" applyProtection="1">
      <alignment horizontal="center"/>
      <protection/>
    </xf>
    <xf numFmtId="0" fontId="61" fillId="34" borderId="15" xfId="0" applyFont="1" applyFill="1" applyBorder="1" applyAlignment="1" applyProtection="1">
      <alignment horizontal="center"/>
      <protection/>
    </xf>
    <xf numFmtId="0" fontId="63" fillId="35" borderId="16" xfId="0" applyFont="1" applyFill="1" applyBorder="1" applyAlignment="1">
      <alignment horizontal="centerContinuous"/>
    </xf>
    <xf numFmtId="0" fontId="63" fillId="35" borderId="17" xfId="0" applyFont="1" applyFill="1" applyBorder="1" applyAlignment="1">
      <alignment horizontal="centerContinuous"/>
    </xf>
    <xf numFmtId="0" fontId="63" fillId="35" borderId="18" xfId="0" applyFont="1" applyFill="1" applyBorder="1" applyAlignment="1">
      <alignment horizontal="centerContinuous"/>
    </xf>
    <xf numFmtId="0" fontId="42" fillId="35" borderId="0" xfId="0" applyFont="1" applyFill="1" applyAlignment="1">
      <alignment horizontal="centerContinuous"/>
    </xf>
    <xf numFmtId="0" fontId="64" fillId="35" borderId="0" xfId="0" applyFont="1" applyFill="1" applyAlignment="1">
      <alignment horizontal="centerContinuous"/>
    </xf>
    <xf numFmtId="0" fontId="60" fillId="0" borderId="0" xfId="0" applyFont="1" applyAlignment="1" applyProtection="1">
      <alignment/>
      <protection hidden="1"/>
    </xf>
    <xf numFmtId="0" fontId="57" fillId="0" borderId="0" xfId="0" applyFont="1" applyAlignment="1" applyProtection="1">
      <alignment/>
      <protection hidden="1"/>
    </xf>
    <xf numFmtId="0" fontId="63" fillId="34" borderId="15" xfId="53" applyFont="1" applyFill="1" applyBorder="1" applyAlignment="1" applyProtection="1">
      <alignment horizontal="center"/>
      <protection hidden="1"/>
    </xf>
    <xf numFmtId="0" fontId="63" fillId="34" borderId="15" xfId="0" applyFont="1" applyFill="1" applyBorder="1" applyAlignment="1" applyProtection="1">
      <alignment horizontal="center"/>
      <protection hidden="1"/>
    </xf>
    <xf numFmtId="0" fontId="0" fillId="0" borderId="19" xfId="0" applyFont="1" applyBorder="1" applyAlignment="1" applyProtection="1">
      <alignment/>
      <protection hidden="1"/>
    </xf>
    <xf numFmtId="0" fontId="61" fillId="33" borderId="0" xfId="0" applyFont="1" applyFill="1" applyBorder="1" applyAlignment="1" applyProtection="1">
      <alignment/>
      <protection hidden="1"/>
    </xf>
    <xf numFmtId="0" fontId="62" fillId="33" borderId="0" xfId="0" applyFont="1" applyFill="1" applyBorder="1" applyAlignment="1" applyProtection="1">
      <alignment horizontal="center"/>
      <protection hidden="1"/>
    </xf>
    <xf numFmtId="0" fontId="57" fillId="0" borderId="0" xfId="0" applyFont="1" applyAlignment="1" applyProtection="1">
      <alignment horizontal="center"/>
      <protection hidden="1"/>
    </xf>
    <xf numFmtId="0" fontId="59" fillId="0" borderId="0" xfId="0" applyFont="1" applyAlignment="1" applyProtection="1">
      <alignment horizontal="center"/>
      <protection hidden="1"/>
    </xf>
    <xf numFmtId="14" fontId="57" fillId="36" borderId="0" xfId="0" applyNumberFormat="1" applyFont="1" applyFill="1" applyAlignment="1" applyProtection="1">
      <alignment horizontal="center"/>
      <protection hidden="1" locked="0"/>
    </xf>
    <xf numFmtId="0" fontId="57" fillId="37" borderId="0" xfId="0" applyNumberFormat="1" applyFont="1" applyFill="1" applyAlignment="1" applyProtection="1">
      <alignment horizontal="center"/>
      <protection hidden="1"/>
    </xf>
    <xf numFmtId="0" fontId="65" fillId="0" borderId="0" xfId="0" applyFont="1" applyFill="1" applyAlignment="1" applyProtection="1">
      <alignment/>
      <protection hidden="1"/>
    </xf>
    <xf numFmtId="14" fontId="65" fillId="0" borderId="0" xfId="0" applyNumberFormat="1" applyFont="1" applyFill="1" applyAlignment="1" applyProtection="1">
      <alignment horizontal="center"/>
      <protection hidden="1"/>
    </xf>
    <xf numFmtId="0" fontId="57" fillId="0" borderId="0" xfId="0" applyFont="1" applyFill="1" applyAlignment="1" applyProtection="1">
      <alignment/>
      <protection hidden="1"/>
    </xf>
    <xf numFmtId="14" fontId="57" fillId="0" borderId="0" xfId="0" applyNumberFormat="1" applyFont="1" applyFill="1" applyAlignment="1" applyProtection="1">
      <alignment horizontal="center"/>
      <protection hidden="1"/>
    </xf>
    <xf numFmtId="0" fontId="57" fillId="0" borderId="0" xfId="0" applyNumberFormat="1" applyFont="1" applyFill="1" applyAlignment="1" applyProtection="1">
      <alignment horizontal="center"/>
      <protection hidden="1"/>
    </xf>
    <xf numFmtId="14" fontId="66" fillId="33" borderId="0" xfId="0" applyNumberFormat="1" applyFont="1" applyFill="1" applyBorder="1" applyAlignment="1" applyProtection="1">
      <alignment horizontal="center"/>
      <protection hidden="1"/>
    </xf>
    <xf numFmtId="0" fontId="66" fillId="33" borderId="0" xfId="0" applyFont="1" applyFill="1" applyBorder="1" applyAlignment="1" applyProtection="1">
      <alignment/>
      <protection hidden="1"/>
    </xf>
    <xf numFmtId="0" fontId="66" fillId="33" borderId="0" xfId="0" applyNumberFormat="1" applyFont="1" applyFill="1" applyBorder="1" applyAlignment="1" applyProtection="1">
      <alignment horizontal="center"/>
      <protection hidden="1"/>
    </xf>
    <xf numFmtId="0" fontId="58" fillId="0" borderId="0" xfId="0" applyFont="1" applyAlignment="1" applyProtection="1">
      <alignment/>
      <protection hidden="1"/>
    </xf>
    <xf numFmtId="165" fontId="57" fillId="36" borderId="0" xfId="0" applyNumberFormat="1" applyFont="1" applyFill="1" applyAlignment="1" applyProtection="1">
      <alignment horizontal="center"/>
      <protection hidden="1" locked="0"/>
    </xf>
    <xf numFmtId="0" fontId="57" fillId="0" borderId="0" xfId="0" applyFont="1" applyAlignment="1" applyProtection="1">
      <alignment/>
      <protection hidden="1"/>
    </xf>
    <xf numFmtId="0" fontId="67" fillId="0" borderId="0" xfId="0" applyFont="1" applyAlignment="1" applyProtection="1">
      <alignment/>
      <protection hidden="1"/>
    </xf>
    <xf numFmtId="165" fontId="57" fillId="0" borderId="0" xfId="0" applyNumberFormat="1" applyFont="1" applyFill="1" applyAlignment="1" applyProtection="1">
      <alignment horizontal="center"/>
      <protection hidden="1"/>
    </xf>
    <xf numFmtId="165" fontId="57" fillId="37" borderId="0" xfId="0" applyNumberFormat="1" applyFont="1" applyFill="1" applyAlignment="1" applyProtection="1">
      <alignment horizontal="center"/>
      <protection hidden="1"/>
    </xf>
    <xf numFmtId="0" fontId="57" fillId="36" borderId="0" xfId="0" applyFont="1" applyFill="1" applyAlignment="1" applyProtection="1">
      <alignment/>
      <protection hidden="1" locked="0"/>
    </xf>
    <xf numFmtId="3" fontId="57" fillId="36" borderId="0" xfId="0" applyNumberFormat="1" applyFont="1" applyFill="1" applyAlignment="1" applyProtection="1">
      <alignment/>
      <protection hidden="1" locked="0"/>
    </xf>
    <xf numFmtId="165" fontId="57" fillId="13" borderId="0" xfId="0" applyNumberFormat="1" applyFont="1" applyFill="1" applyAlignment="1" applyProtection="1">
      <alignment horizontal="center"/>
      <protection hidden="1"/>
    </xf>
    <xf numFmtId="0" fontId="68" fillId="0" borderId="0" xfId="0" applyFont="1" applyAlignment="1" applyProtection="1">
      <alignment/>
      <protection hidden="1"/>
    </xf>
    <xf numFmtId="0" fontId="58" fillId="0" borderId="0" xfId="0" applyFont="1" applyAlignment="1" applyProtection="1">
      <alignment vertical="center"/>
      <protection hidden="1"/>
    </xf>
    <xf numFmtId="0" fontId="57" fillId="36" borderId="0" xfId="0" applyFont="1" applyFill="1" applyAlignment="1" applyProtection="1">
      <alignment horizontal="center" vertical="center"/>
      <protection hidden="1" locked="0"/>
    </xf>
    <xf numFmtId="0" fontId="55" fillId="0" borderId="0" xfId="0" applyFont="1" applyAlignment="1" applyProtection="1">
      <alignment vertical="center" wrapText="1"/>
      <protection hidden="1"/>
    </xf>
    <xf numFmtId="0" fontId="57" fillId="36" borderId="0" xfId="0" applyFont="1" applyFill="1" applyAlignment="1" applyProtection="1">
      <alignment horizontal="center"/>
      <protection hidden="1" locked="0"/>
    </xf>
    <xf numFmtId="0" fontId="57" fillId="0" borderId="0" xfId="0" applyFont="1" applyAlignment="1" applyProtection="1">
      <alignment horizontal="left" vertical="center"/>
      <protection hidden="1"/>
    </xf>
    <xf numFmtId="0" fontId="57" fillId="0" borderId="0" xfId="0" applyFont="1" applyAlignment="1" applyProtection="1">
      <alignment horizontal="center" vertical="center"/>
      <protection hidden="1"/>
    </xf>
    <xf numFmtId="0" fontId="58" fillId="0" borderId="0" xfId="0" applyFont="1" applyAlignment="1" applyProtection="1">
      <alignment/>
      <protection hidden="1"/>
    </xf>
    <xf numFmtId="0" fontId="68" fillId="0" borderId="0" xfId="0" applyFont="1" applyAlignment="1" applyProtection="1">
      <alignment/>
      <protection hidden="1"/>
    </xf>
    <xf numFmtId="0" fontId="57" fillId="0" borderId="0" xfId="0" applyFont="1" applyBorder="1" applyAlignment="1" applyProtection="1">
      <alignment/>
      <protection hidden="1"/>
    </xf>
    <xf numFmtId="0" fontId="2" fillId="0" borderId="0" xfId="0" applyFont="1" applyBorder="1" applyAlignment="1" applyProtection="1">
      <alignment/>
      <protection hidden="1"/>
    </xf>
    <xf numFmtId="0" fontId="58" fillId="0" borderId="0" xfId="0" applyFont="1" applyAlignment="1" applyProtection="1">
      <alignment horizontal="right"/>
      <protection hidden="1"/>
    </xf>
    <xf numFmtId="0" fontId="57" fillId="0" borderId="0" xfId="0" applyFont="1" applyFill="1" applyBorder="1" applyAlignment="1" applyProtection="1">
      <alignment/>
      <protection hidden="1"/>
    </xf>
    <xf numFmtId="0" fontId="0" fillId="0" borderId="0" xfId="0" applyAlignment="1" applyProtection="1">
      <alignment/>
      <protection hidden="1"/>
    </xf>
    <xf numFmtId="0" fontId="0" fillId="0" borderId="0" xfId="0" applyAlignment="1" applyProtection="1">
      <alignment/>
      <protection hidden="1"/>
    </xf>
    <xf numFmtId="14" fontId="66" fillId="33" borderId="0" xfId="0" applyNumberFormat="1" applyFont="1" applyFill="1" applyBorder="1" applyAlignment="1" applyProtection="1">
      <alignment horizontal="center"/>
      <protection hidden="1" locked="0"/>
    </xf>
    <xf numFmtId="165" fontId="57" fillId="0" borderId="0" xfId="0" applyNumberFormat="1" applyFont="1" applyFill="1" applyAlignment="1" applyProtection="1">
      <alignment horizontal="center"/>
      <protection hidden="1" locked="0"/>
    </xf>
    <xf numFmtId="0" fontId="68" fillId="0" borderId="0" xfId="0" applyFont="1" applyAlignment="1" applyProtection="1">
      <alignment horizontal="left"/>
      <protection hidden="1"/>
    </xf>
    <xf numFmtId="0" fontId="56" fillId="0" borderId="0" xfId="0" applyFont="1" applyAlignment="1">
      <alignment/>
    </xf>
    <xf numFmtId="0" fontId="6" fillId="0" borderId="0" xfId="0" applyFont="1" applyAlignment="1">
      <alignment/>
    </xf>
    <xf numFmtId="0" fontId="69" fillId="0" borderId="10" xfId="53" applyFont="1" applyBorder="1" applyAlignment="1" applyProtection="1">
      <alignment horizontal="center"/>
      <protection/>
    </xf>
    <xf numFmtId="0" fontId="69" fillId="0" borderId="0" xfId="53" applyFont="1" applyBorder="1" applyAlignment="1" applyProtection="1">
      <alignment horizontal="center"/>
      <protection/>
    </xf>
    <xf numFmtId="0" fontId="69" fillId="0" borderId="11" xfId="53" applyFont="1" applyBorder="1" applyAlignment="1" applyProtection="1">
      <alignment horizontal="center"/>
      <protection/>
    </xf>
    <xf numFmtId="0" fontId="64" fillId="38" borderId="0" xfId="0" applyFont="1" applyFill="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69" fillId="0" borderId="20" xfId="53" applyFont="1" applyBorder="1" applyAlignment="1" applyProtection="1">
      <alignment horizontal="center"/>
      <protection/>
    </xf>
    <xf numFmtId="0" fontId="69" fillId="0" borderId="19" xfId="0" applyFont="1" applyBorder="1" applyAlignment="1">
      <alignment horizontal="center"/>
    </xf>
    <xf numFmtId="0" fontId="69" fillId="0" borderId="21" xfId="0" applyFont="1" applyBorder="1" applyAlignment="1">
      <alignment horizontal="center"/>
    </xf>
    <xf numFmtId="0" fontId="64" fillId="39" borderId="0" xfId="0" applyFont="1" applyFill="1" applyAlignment="1" applyProtection="1">
      <alignment horizontal="center"/>
      <protection/>
    </xf>
    <xf numFmtId="0" fontId="0" fillId="0" borderId="16" xfId="0" applyFont="1" applyBorder="1" applyAlignment="1" applyProtection="1">
      <alignment horizontal="center"/>
      <protection hidden="1"/>
    </xf>
    <xf numFmtId="0" fontId="0" fillId="0" borderId="17"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70" fillId="0" borderId="0" xfId="0" applyFont="1" applyAlignment="1" applyProtection="1">
      <alignment horizontal="center" vertical="center" wrapText="1"/>
      <protection hidden="1"/>
    </xf>
    <xf numFmtId="0" fontId="71" fillId="0" borderId="0" xfId="0" applyFont="1" applyAlignment="1">
      <alignment horizontal="center" vertical="center" wrapText="1"/>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58" fillId="0" borderId="0" xfId="0" applyFont="1" applyAlignment="1" applyProtection="1">
      <alignment wrapText="1"/>
      <protection hidden="1"/>
    </xf>
    <xf numFmtId="0" fontId="0" fillId="0" borderId="0" xfId="0" applyAlignment="1" applyProtection="1">
      <alignment wrapText="1"/>
      <protection hidden="1"/>
    </xf>
    <xf numFmtId="0" fontId="7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58" fillId="0" borderId="0" xfId="0" applyFont="1" applyAlignment="1" applyProtection="1">
      <alignment horizontal="left" vertical="center" wrapText="1"/>
      <protection hidden="1"/>
    </xf>
    <xf numFmtId="0" fontId="0" fillId="0" borderId="0" xfId="0" applyAlignment="1" applyProtection="1">
      <alignment/>
      <protection hidden="1"/>
    </xf>
    <xf numFmtId="0" fontId="73" fillId="0" borderId="0" xfId="0" applyFont="1" applyAlignment="1" applyProtection="1">
      <alignment horizontal="center" vertical="center" wrapText="1"/>
      <protection hidden="1"/>
    </xf>
    <xf numFmtId="0" fontId="64" fillId="39" borderId="0" xfId="0" applyFont="1" applyFill="1" applyAlignment="1">
      <alignment horizontal="center"/>
    </xf>
    <xf numFmtId="7" fontId="57" fillId="13" borderId="0" xfId="44" applyNumberFormat="1" applyFont="1" applyFill="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C1:N22"/>
  <sheetViews>
    <sheetView showGridLines="0" showRowColHeaders="0" tabSelected="1" zoomScale="110" zoomScaleNormal="110" zoomScalePageLayoutView="0" workbookViewId="0" topLeftCell="A1">
      <selection activeCell="A1" sqref="A1"/>
    </sheetView>
  </sheetViews>
  <sheetFormatPr defaultColWidth="9.00390625" defaultRowHeight="15.75"/>
  <cols>
    <col min="1" max="1" width="3.625" style="0" customWidth="1"/>
    <col min="2" max="2" width="5.625" style="0" customWidth="1"/>
    <col min="7" max="7" width="5.50390625" style="0" customWidth="1"/>
    <col min="10" max="10" width="5.625" style="0" customWidth="1"/>
    <col min="11" max="11" width="3.625" style="0" customWidth="1"/>
    <col min="14" max="14" width="17.75390625" style="0" customWidth="1"/>
  </cols>
  <sheetData>
    <row r="1" spans="3:14" ht="18">
      <c r="C1" s="87" t="s">
        <v>31</v>
      </c>
      <c r="D1" s="87"/>
      <c r="E1" s="87"/>
      <c r="F1" s="87"/>
      <c r="G1" s="87"/>
      <c r="H1" s="87"/>
      <c r="I1" s="87"/>
      <c r="J1" s="87"/>
      <c r="K1" s="87"/>
      <c r="L1" s="87"/>
      <c r="M1" s="87"/>
      <c r="N1" s="87"/>
    </row>
    <row r="3" spans="3:14" ht="18">
      <c r="C3" s="35" t="s">
        <v>40</v>
      </c>
      <c r="D3" s="34"/>
      <c r="E3" s="34"/>
      <c r="F3" s="34"/>
      <c r="G3" s="34"/>
      <c r="H3" s="34"/>
      <c r="I3" s="34"/>
      <c r="J3" s="34"/>
      <c r="K3" s="34"/>
      <c r="L3" s="34"/>
      <c r="M3" s="34"/>
      <c r="N3" s="34"/>
    </row>
    <row r="5" spans="3:14" ht="15.75">
      <c r="C5" s="88" t="s">
        <v>26</v>
      </c>
      <c r="D5" s="89"/>
      <c r="E5" s="89"/>
      <c r="F5" s="89"/>
      <c r="G5" s="89"/>
      <c r="H5" s="89"/>
      <c r="I5" s="89"/>
      <c r="J5" s="89"/>
      <c r="K5" s="89"/>
      <c r="L5" s="89"/>
      <c r="M5" s="89"/>
      <c r="N5" s="90"/>
    </row>
    <row r="7" ht="15.75">
      <c r="F7" t="s">
        <v>43</v>
      </c>
    </row>
    <row r="9" spans="6:10" ht="15.75">
      <c r="F9" s="31" t="s">
        <v>38</v>
      </c>
      <c r="G9" s="32"/>
      <c r="H9" s="32"/>
      <c r="I9" s="32"/>
      <c r="J9" s="33"/>
    </row>
    <row r="10" spans="5:10" ht="15.75">
      <c r="E10" s="16"/>
      <c r="F10" s="91" t="s">
        <v>34</v>
      </c>
      <c r="G10" s="92"/>
      <c r="H10" s="92"/>
      <c r="I10" s="92"/>
      <c r="J10" s="93"/>
    </row>
    <row r="11" spans="6:10" ht="15.75">
      <c r="F11" s="20"/>
      <c r="G11" s="18"/>
      <c r="H11" s="18"/>
      <c r="I11" s="18"/>
      <c r="J11" s="19"/>
    </row>
    <row r="12" spans="6:10" ht="15.75">
      <c r="F12" s="84" t="s">
        <v>44</v>
      </c>
      <c r="G12" s="85"/>
      <c r="H12" s="85"/>
      <c r="I12" s="85"/>
      <c r="J12" s="86"/>
    </row>
    <row r="13" spans="6:10" ht="15.75">
      <c r="F13" s="21"/>
      <c r="G13" s="18"/>
      <c r="H13" s="18"/>
      <c r="I13" s="18"/>
      <c r="J13" s="19"/>
    </row>
    <row r="14" spans="6:10" ht="15.75">
      <c r="F14" s="84" t="s">
        <v>36</v>
      </c>
      <c r="G14" s="85"/>
      <c r="H14" s="85"/>
      <c r="I14" s="85"/>
      <c r="J14" s="86"/>
    </row>
    <row r="15" spans="6:10" ht="15.75">
      <c r="F15" s="17"/>
      <c r="G15" s="18"/>
      <c r="H15" s="18"/>
      <c r="I15" s="18"/>
      <c r="J15" s="19"/>
    </row>
    <row r="16" spans="6:10" ht="15.75">
      <c r="F16" s="84" t="s">
        <v>35</v>
      </c>
      <c r="G16" s="85"/>
      <c r="H16" s="85"/>
      <c r="I16" s="85"/>
      <c r="J16" s="86"/>
    </row>
    <row r="17" spans="6:10" ht="15.75">
      <c r="F17" s="22"/>
      <c r="G17" s="23"/>
      <c r="H17" s="23"/>
      <c r="I17" s="23"/>
      <c r="J17" s="24"/>
    </row>
    <row r="20" ht="15.75">
      <c r="C20" s="83" t="s">
        <v>50</v>
      </c>
    </row>
    <row r="21" ht="15.75">
      <c r="C21" s="83" t="s">
        <v>51</v>
      </c>
    </row>
    <row r="22" ht="15.75">
      <c r="C22" s="82"/>
    </row>
  </sheetData>
  <sheetProtection/>
  <mergeCells count="6">
    <mergeCell ref="F14:J14"/>
    <mergeCell ref="F16:J16"/>
    <mergeCell ref="C1:N1"/>
    <mergeCell ref="C5:N5"/>
    <mergeCell ref="F10:J10"/>
    <mergeCell ref="F12:J12"/>
  </mergeCells>
  <hyperlinks>
    <hyperlink ref="F16" location="'Lease Car'!A1" display="For Lease Car"/>
    <hyperlink ref="F10" location="NewCar!A1" display="For New Car"/>
    <hyperlink ref="F14" location="QCar!A1" display="Q-Plate Car"/>
    <hyperlink ref="F12" location="PteCar!A1" display="2nd Hand Car"/>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C1:O36"/>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3" customWidth="1"/>
    <col min="2" max="2" width="5.625" style="3" customWidth="1"/>
    <col min="3" max="3" width="16.875" style="3" customWidth="1"/>
    <col min="4" max="4" width="19.375" style="3" customWidth="1"/>
    <col min="5" max="5" width="5.125" style="3" customWidth="1"/>
    <col min="6" max="6" width="22.125" style="3" customWidth="1"/>
    <col min="7" max="7" width="19.625" style="3" customWidth="1"/>
    <col min="8" max="8" width="11.50390625" style="3" bestFit="1" customWidth="1"/>
    <col min="9" max="9" width="9.00390625" style="3" customWidth="1"/>
    <col min="10" max="10" width="5.625" style="3" customWidth="1"/>
    <col min="11" max="11" width="3.625" style="3" customWidth="1"/>
    <col min="12" max="16384" width="9.00390625" style="3" customWidth="1"/>
  </cols>
  <sheetData>
    <row r="1" spans="3:9" ht="18">
      <c r="C1" s="94" t="s">
        <v>31</v>
      </c>
      <c r="D1" s="94"/>
      <c r="E1" s="94"/>
      <c r="F1" s="94"/>
      <c r="G1" s="94"/>
      <c r="H1" s="94"/>
      <c r="I1" s="94"/>
    </row>
    <row r="3" spans="3:9" ht="15.75">
      <c r="C3" s="36" t="s">
        <v>24</v>
      </c>
      <c r="D3" s="37"/>
      <c r="E3" s="37"/>
      <c r="F3" s="37"/>
      <c r="G3" s="37"/>
      <c r="H3" s="38" t="s">
        <v>40</v>
      </c>
      <c r="I3" s="39" t="s">
        <v>39</v>
      </c>
    </row>
    <row r="4" spans="3:9" ht="12.75">
      <c r="C4" s="37"/>
      <c r="D4" s="37"/>
      <c r="E4" s="37"/>
      <c r="F4" s="37"/>
      <c r="G4" s="37"/>
      <c r="H4" s="37"/>
      <c r="I4" s="37"/>
    </row>
    <row r="5" spans="3:15" ht="15.75">
      <c r="C5" s="95" t="s">
        <v>48</v>
      </c>
      <c r="D5" s="96"/>
      <c r="E5" s="96"/>
      <c r="F5" s="96"/>
      <c r="G5" s="96"/>
      <c r="H5" s="96"/>
      <c r="I5" s="97"/>
      <c r="J5" s="9"/>
      <c r="K5" s="9"/>
      <c r="L5" s="9"/>
      <c r="M5" s="9"/>
      <c r="N5" s="9"/>
      <c r="O5" s="9"/>
    </row>
    <row r="6" spans="3:15" ht="15" customHeight="1">
      <c r="C6" s="40"/>
      <c r="D6" s="40"/>
      <c r="E6" s="40"/>
      <c r="F6" s="40"/>
      <c r="G6" s="40"/>
      <c r="H6" s="40"/>
      <c r="I6" s="40"/>
      <c r="J6" s="12"/>
      <c r="K6" s="12"/>
      <c r="L6" s="12"/>
      <c r="M6" s="12"/>
      <c r="N6" s="12"/>
      <c r="O6" s="12"/>
    </row>
    <row r="7" spans="3:15" ht="15" customHeight="1">
      <c r="C7" s="41" t="s">
        <v>27</v>
      </c>
      <c r="D7" s="42"/>
      <c r="E7" s="42"/>
      <c r="F7" s="42"/>
      <c r="G7" s="42"/>
      <c r="H7" s="42"/>
      <c r="I7" s="42"/>
      <c r="J7" s="12"/>
      <c r="K7" s="12"/>
      <c r="L7" s="12"/>
      <c r="M7" s="12"/>
      <c r="N7" s="12"/>
      <c r="O7" s="12"/>
    </row>
    <row r="8" spans="3:9" ht="12.75">
      <c r="C8" s="37"/>
      <c r="D8" s="43" t="s">
        <v>9</v>
      </c>
      <c r="E8" s="37"/>
      <c r="F8" s="43" t="s">
        <v>10</v>
      </c>
      <c r="G8" s="44"/>
      <c r="H8" s="37"/>
      <c r="I8" s="37"/>
    </row>
    <row r="9" spans="3:9" ht="12.75">
      <c r="C9" s="37"/>
      <c r="D9" s="43" t="s">
        <v>11</v>
      </c>
      <c r="E9" s="37"/>
      <c r="F9" s="43" t="s">
        <v>11</v>
      </c>
      <c r="G9" s="37"/>
      <c r="H9" s="43" t="s">
        <v>17</v>
      </c>
      <c r="I9" s="37"/>
    </row>
    <row r="10" spans="3:9" ht="12.75">
      <c r="C10" s="37"/>
      <c r="D10" s="45"/>
      <c r="E10" s="37"/>
      <c r="F10" s="45"/>
      <c r="G10" s="98">
        <f>IF(F10="","",IF(F10&lt;D10,"Date Error: 'To Date' cannot be before 'From Date'. Please re-enter.",""))</f>
      </c>
      <c r="H10" s="46">
        <f>IF(D10="","",+IF((F10-D10+1)&gt;366,"Error",(F10-D10+1)))</f>
      </c>
      <c r="I10" s="37"/>
    </row>
    <row r="11" spans="3:9" s="6" customFormat="1" ht="12.75">
      <c r="C11" s="47">
        <f>IF(AND(D10="",F10=""),"","You have entered :")</f>
      </c>
      <c r="D11" s="48">
        <f>+IF(D10="","",TEXT(D10,"d mmmm, yyyy"))</f>
      </c>
      <c r="E11" s="49"/>
      <c r="F11" s="48">
        <f>+IF(F10="","",TEXT(F10,"d mmmm, yyyy"))</f>
      </c>
      <c r="G11" s="99"/>
      <c r="H11" s="81">
        <f>IF(YEAR(D10)=YEAR(F10),"","Period of usage is for the same year")</f>
      </c>
      <c r="I11" s="49"/>
    </row>
    <row r="12" spans="3:9" s="6" customFormat="1" ht="12.75">
      <c r="C12" s="49"/>
      <c r="D12" s="50"/>
      <c r="E12" s="49"/>
      <c r="F12" s="50"/>
      <c r="G12" s="99"/>
      <c r="H12" s="51"/>
      <c r="I12" s="49"/>
    </row>
    <row r="13" spans="3:9" s="6" customFormat="1" ht="15">
      <c r="C13" s="41" t="s">
        <v>28</v>
      </c>
      <c r="D13" s="52"/>
      <c r="E13" s="53"/>
      <c r="F13" s="52"/>
      <c r="G13" s="53"/>
      <c r="H13" s="54"/>
      <c r="I13" s="53"/>
    </row>
    <row r="14" spans="3:9" s="6" customFormat="1" ht="12.75">
      <c r="C14" s="49"/>
      <c r="D14" s="50"/>
      <c r="E14" s="49"/>
      <c r="F14" s="50"/>
      <c r="G14" s="49"/>
      <c r="H14" s="51"/>
      <c r="I14" s="49"/>
    </row>
    <row r="15" spans="3:9" s="6" customFormat="1" ht="12.75">
      <c r="C15" s="55" t="s">
        <v>12</v>
      </c>
      <c r="D15" s="49"/>
      <c r="E15" s="49"/>
      <c r="F15" s="56"/>
      <c r="G15" s="49"/>
      <c r="H15" s="51"/>
      <c r="I15" s="49"/>
    </row>
    <row r="16" spans="3:9" s="6" customFormat="1" ht="12.75">
      <c r="C16" s="57" t="s">
        <v>13</v>
      </c>
      <c r="D16" s="57"/>
      <c r="E16" s="49"/>
      <c r="F16" s="50"/>
      <c r="G16" s="49"/>
      <c r="H16" s="51"/>
      <c r="I16" s="49"/>
    </row>
    <row r="17" spans="3:9" ht="12.75">
      <c r="C17" s="57"/>
      <c r="D17" s="57"/>
      <c r="E17" s="37"/>
      <c r="F17" s="37"/>
      <c r="G17" s="37"/>
      <c r="H17" s="37"/>
      <c r="I17" s="37"/>
    </row>
    <row r="18" spans="3:9" ht="12.75">
      <c r="C18" s="55" t="s">
        <v>15</v>
      </c>
      <c r="D18" s="37"/>
      <c r="E18" s="37"/>
      <c r="F18" s="56"/>
      <c r="G18" s="37"/>
      <c r="H18" s="37"/>
      <c r="I18" s="37"/>
    </row>
    <row r="19" spans="3:9" ht="12.75">
      <c r="C19" s="58" t="s">
        <v>30</v>
      </c>
      <c r="D19" s="37"/>
      <c r="E19" s="37"/>
      <c r="F19" s="37"/>
      <c r="G19" s="59"/>
      <c r="H19" s="37"/>
      <c r="I19" s="37"/>
    </row>
    <row r="20" spans="3:9" ht="12.75">
      <c r="C20" s="37"/>
      <c r="D20" s="37"/>
      <c r="E20" s="37"/>
      <c r="F20" s="37"/>
      <c r="G20" s="37"/>
      <c r="H20" s="37"/>
      <c r="I20" s="37"/>
    </row>
    <row r="21" spans="3:9" ht="12.75">
      <c r="C21" s="55" t="s">
        <v>16</v>
      </c>
      <c r="D21" s="37"/>
      <c r="E21" s="37"/>
      <c r="F21" s="60">
        <f>+F18*80%</f>
        <v>0</v>
      </c>
      <c r="G21" s="37"/>
      <c r="H21" s="37"/>
      <c r="I21" s="37"/>
    </row>
    <row r="22" spans="3:9" ht="12.75">
      <c r="C22" s="58" t="s">
        <v>29</v>
      </c>
      <c r="D22" s="37"/>
      <c r="E22" s="37"/>
      <c r="F22" s="37"/>
      <c r="G22" s="37"/>
      <c r="H22" s="37"/>
      <c r="I22" s="37"/>
    </row>
    <row r="23" spans="3:9" ht="12.75">
      <c r="C23" s="58"/>
      <c r="D23" s="37"/>
      <c r="E23" s="37"/>
      <c r="F23" s="37"/>
      <c r="G23" s="37"/>
      <c r="H23" s="37"/>
      <c r="I23" s="37"/>
    </row>
    <row r="24" spans="3:9" ht="12.75">
      <c r="C24" s="37"/>
      <c r="D24" s="37"/>
      <c r="E24" s="37"/>
      <c r="F24" s="37"/>
      <c r="G24" s="37"/>
      <c r="H24" s="37"/>
      <c r="I24" s="37"/>
    </row>
    <row r="25" spans="3:9" ht="12.75">
      <c r="C25" s="55" t="s">
        <v>0</v>
      </c>
      <c r="D25" s="61"/>
      <c r="E25" s="37"/>
      <c r="F25" s="37"/>
      <c r="G25" s="37"/>
      <c r="H25" s="37"/>
      <c r="I25" s="37"/>
    </row>
    <row r="26" spans="3:9" ht="12.75">
      <c r="C26" s="37"/>
      <c r="D26" s="37"/>
      <c r="E26" s="37"/>
      <c r="F26" s="58"/>
      <c r="G26" s="37"/>
      <c r="H26" s="37"/>
      <c r="I26" s="37"/>
    </row>
    <row r="27" spans="3:9" ht="12.75">
      <c r="C27" s="55" t="s">
        <v>21</v>
      </c>
      <c r="D27" s="62"/>
      <c r="E27" s="37" t="s">
        <v>14</v>
      </c>
      <c r="F27" s="55" t="s">
        <v>22</v>
      </c>
      <c r="G27" s="60">
        <f>+IF(ISBLANK(D25),0,+IF(D25="Employer",0.55,0.45))</f>
        <v>0</v>
      </c>
      <c r="H27" s="37"/>
      <c r="I27" s="37"/>
    </row>
    <row r="28" spans="3:9" ht="12.75">
      <c r="C28" s="37"/>
      <c r="D28" s="37"/>
      <c r="E28" s="37"/>
      <c r="F28" s="37"/>
      <c r="G28" s="37"/>
      <c r="H28" s="37"/>
      <c r="I28" s="37"/>
    </row>
    <row r="29" spans="3:9" ht="12.75">
      <c r="C29" s="37"/>
      <c r="D29" s="37"/>
      <c r="E29" s="37"/>
      <c r="F29" s="37"/>
      <c r="G29" s="37"/>
      <c r="H29" s="37"/>
      <c r="I29" s="37"/>
    </row>
    <row r="30" spans="3:9" ht="15">
      <c r="C30" s="41" t="s">
        <v>18</v>
      </c>
      <c r="D30" s="52"/>
      <c r="E30" s="53"/>
      <c r="F30" s="52"/>
      <c r="G30" s="53"/>
      <c r="H30" s="54"/>
      <c r="I30" s="53"/>
    </row>
    <row r="31" spans="3:9" ht="12.75">
      <c r="C31" s="37"/>
      <c r="D31" s="37"/>
      <c r="E31" s="37"/>
      <c r="F31" s="37"/>
      <c r="G31" s="37"/>
      <c r="H31" s="37"/>
      <c r="I31" s="37"/>
    </row>
    <row r="32" spans="3:9" ht="12.75">
      <c r="C32" s="55" t="s">
        <v>8</v>
      </c>
      <c r="D32" s="37"/>
      <c r="E32" s="37"/>
      <c r="F32" s="37"/>
      <c r="G32" s="63">
        <f>IF(OR(H10="",H10&lt;0,H10="Error",F15="",F18="",D25="",D27=""),"",IF(((H10/VLOOKUP(YEAR(D10),CarYear,2,FALSE)*((3/7)*((F15-F21)/10)))+(D27*G27))&lt;0,"NIL",((H10/VLOOKUP(YEAR(D10),CarYear,2,FALSE)*((3/7)*((F15-F21)/10)))+(D27*G27))))</f>
      </c>
      <c r="H32" s="37"/>
      <c r="I32" s="37"/>
    </row>
    <row r="33" spans="3:9" ht="12.75">
      <c r="C33" s="37"/>
      <c r="D33" s="37"/>
      <c r="E33" s="37"/>
      <c r="F33" s="37"/>
      <c r="G33" s="37"/>
      <c r="H33" s="37"/>
      <c r="I33" s="37"/>
    </row>
    <row r="36" ht="12.75">
      <c r="G36" s="25"/>
    </row>
  </sheetData>
  <sheetProtection password="CA99" sheet="1"/>
  <mergeCells count="3">
    <mergeCell ref="C1:I1"/>
    <mergeCell ref="C5:I5"/>
    <mergeCell ref="G10:G12"/>
  </mergeCells>
  <dataValidations count="6">
    <dataValidation type="decimal" operator="greaterThanOrEqual" allowBlank="1" showInputMessage="1" showErrorMessage="1" error="Invalid entry: &#10;Numeric values only.&#10;Negative value is not acceptable.&#10;Please retry." sqref="D27">
      <formula1>0</formula1>
    </dataValidation>
    <dataValidation type="list" allowBlank="1" showInputMessage="1" showErrorMessage="1" prompt="Select Employer or Employee" error="Select Employer or Employee" sqref="D25">
      <formula1>EmployerEmployee</formula1>
    </dataValidation>
    <dataValidation type="date" allowBlank="1" showInputMessage="1" showErrorMessage="1" error="Invalid Date:&#10;Please Re-enter." sqref="D10">
      <formula1>39814</formula1>
      <formula2>44196</formula2>
    </dataValidation>
    <dataValidation type="date" allowBlank="1" showInputMessage="1" showErrorMessage="1" error="Invalid Date:&#10;Please Re-enter." sqref="F10">
      <formula1>39814</formula1>
      <formula2>44196</formula2>
    </dataValidation>
    <dataValidation type="decimal" operator="greaterThanOrEqual" allowBlank="1" showInputMessage="1" showErrorMessage="1" error="Invalid entry: &#10;Numeric values only.&#10;Negative value is not acceptable.&#10;Please retry." sqref="F15">
      <formula1>0</formula1>
    </dataValidation>
    <dataValidation type="decimal" operator="greaterThanOrEqual" allowBlank="1" showInputMessage="1" showErrorMessage="1" error="Invalid entry: &#10;Numeric values only.&#10;Negative value is not acceptable.&#10;Please retry." sqref="F18">
      <formula1>0</formula1>
    </dataValidation>
  </dataValidations>
  <hyperlinks>
    <hyperlink ref="H3" location="Menu!A1" display="Men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C1:P41"/>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3" customWidth="1"/>
    <col min="2" max="2" width="5.625" style="3" customWidth="1"/>
    <col min="3" max="3" width="18.50390625" style="3" customWidth="1"/>
    <col min="4" max="4" width="21.125" style="3" customWidth="1"/>
    <col min="5" max="5" width="8.875" style="3" customWidth="1"/>
    <col min="6" max="6" width="17.625" style="3" customWidth="1"/>
    <col min="7" max="7" width="17.125" style="3" customWidth="1"/>
    <col min="8" max="8" width="9.00390625" style="3" customWidth="1"/>
    <col min="9" max="9" width="8.875" style="3" customWidth="1"/>
    <col min="10" max="10" width="5.625" style="3" customWidth="1"/>
    <col min="11" max="11" width="3.625" style="3" customWidth="1"/>
    <col min="12" max="12" width="6.75390625" style="3" customWidth="1"/>
    <col min="13" max="13" width="9.00390625" style="3" customWidth="1"/>
    <col min="14" max="14" width="10.125" style="3" customWidth="1"/>
    <col min="15" max="16384" width="9.00390625" style="3" customWidth="1"/>
  </cols>
  <sheetData>
    <row r="1" spans="3:9" ht="18">
      <c r="C1" s="94" t="s">
        <v>31</v>
      </c>
      <c r="D1" s="94"/>
      <c r="E1" s="94"/>
      <c r="F1" s="94"/>
      <c r="G1" s="94"/>
      <c r="H1" s="94"/>
      <c r="I1" s="94"/>
    </row>
    <row r="3" spans="3:9" ht="15.75">
      <c r="C3" s="13" t="s">
        <v>41</v>
      </c>
      <c r="H3" s="28" t="s">
        <v>40</v>
      </c>
      <c r="I3" s="27" t="s">
        <v>39</v>
      </c>
    </row>
    <row r="5" spans="3:9" ht="15.75">
      <c r="C5" s="100" t="s">
        <v>48</v>
      </c>
      <c r="D5" s="101"/>
      <c r="E5" s="101"/>
      <c r="F5" s="101"/>
      <c r="G5" s="101"/>
      <c r="H5" s="101"/>
      <c r="I5" s="102"/>
    </row>
    <row r="7" spans="3:9" ht="15.75">
      <c r="C7" s="14" t="s">
        <v>27</v>
      </c>
      <c r="D7" s="15"/>
      <c r="E7" s="15"/>
      <c r="F7" s="15"/>
      <c r="G7" s="15"/>
      <c r="H7" s="15"/>
      <c r="I7" s="15"/>
    </row>
    <row r="8" spans="4:6" ht="12.75">
      <c r="D8" s="4" t="s">
        <v>9</v>
      </c>
      <c r="E8" s="2"/>
      <c r="F8" s="4" t="s">
        <v>10</v>
      </c>
    </row>
    <row r="9" spans="3:9" ht="12.75">
      <c r="C9" s="37"/>
      <c r="D9" s="43" t="s">
        <v>11</v>
      </c>
      <c r="E9" s="43"/>
      <c r="F9" s="43" t="s">
        <v>11</v>
      </c>
      <c r="G9" s="37"/>
      <c r="H9" s="43" t="s">
        <v>17</v>
      </c>
      <c r="I9" s="37"/>
    </row>
    <row r="10" spans="3:9" ht="12.75">
      <c r="C10" s="37"/>
      <c r="D10" s="45"/>
      <c r="E10" s="37"/>
      <c r="F10" s="45"/>
      <c r="G10" s="98">
        <f>+IF(F10="","",IF(F10&lt;D1:D10,"Date Error: 'To Date' cannot be before 'From Date'. Please re-enter",""))</f>
      </c>
      <c r="H10" s="46">
        <f>IF(D10="","",+IF((F10-D10+1)&gt;366,"Error",(F10-D10+1)))</f>
      </c>
      <c r="I10" s="37"/>
    </row>
    <row r="11" spans="3:9" ht="12.75">
      <c r="C11" s="47">
        <f>IF(AND(D10="",F10=""),"","You have entered :")</f>
      </c>
      <c r="D11" s="48">
        <f>+IF(D10="","",TEXT(D10,"d mmmm, yyyy"))</f>
      </c>
      <c r="E11" s="49"/>
      <c r="F11" s="48">
        <f>+IF(F10="","",TEXT(F10,"d mmmm, yyyy"))</f>
      </c>
      <c r="G11" s="98"/>
      <c r="H11" s="81">
        <f>IF(YEAR(D10)=YEAR(F10),"","Period of usage is for the same year")</f>
      </c>
      <c r="I11" s="37"/>
    </row>
    <row r="12" spans="3:9" ht="12.75">
      <c r="C12" s="37"/>
      <c r="D12" s="37"/>
      <c r="E12" s="37"/>
      <c r="F12" s="37"/>
      <c r="G12" s="98"/>
      <c r="H12" s="37"/>
      <c r="I12" s="64"/>
    </row>
    <row r="13" spans="3:9" ht="15">
      <c r="C13" s="41" t="s">
        <v>28</v>
      </c>
      <c r="D13" s="52"/>
      <c r="E13" s="53"/>
      <c r="F13" s="52"/>
      <c r="G13" s="53"/>
      <c r="H13" s="54"/>
      <c r="I13" s="53"/>
    </row>
    <row r="14" spans="3:9" ht="12.75">
      <c r="C14" s="37"/>
      <c r="D14" s="37"/>
      <c r="E14" s="37"/>
      <c r="F14" s="37"/>
      <c r="G14" s="37"/>
      <c r="H14" s="37"/>
      <c r="I14" s="64"/>
    </row>
    <row r="15" spans="3:9" ht="12.75">
      <c r="C15" s="65" t="s">
        <v>20</v>
      </c>
      <c r="D15" s="65"/>
      <c r="E15" s="57"/>
      <c r="F15" s="66"/>
      <c r="G15" s="59"/>
      <c r="H15" s="37"/>
      <c r="I15" s="37"/>
    </row>
    <row r="16" spans="3:9" ht="12.75">
      <c r="C16" s="37"/>
      <c r="D16" s="49"/>
      <c r="E16" s="37"/>
      <c r="F16" s="37"/>
      <c r="G16" s="59"/>
      <c r="H16" s="37"/>
      <c r="I16" s="37"/>
    </row>
    <row r="17" spans="3:9" ht="25.5" customHeight="1">
      <c r="C17" s="103" t="str">
        <f>IF(F15="","&lt;Select Yes or No in above question&gt;",+IF(F15="Yes","No. of years remaining from the date of purchase of the car to the date of expiry of the first COE 
(i.e. at the end of the 10th year)","No. of years remaining from the date of purchase of the car to the date of expiry of the renewed COE"))</f>
        <v>&lt;Select Yes or No in above question&gt;</v>
      </c>
      <c r="D17" s="104"/>
      <c r="E17" s="104"/>
      <c r="F17" s="67"/>
      <c r="G17" s="67"/>
      <c r="H17" s="37"/>
      <c r="I17" s="37"/>
    </row>
    <row r="18" spans="3:9" ht="12.75">
      <c r="C18" s="104"/>
      <c r="D18" s="104"/>
      <c r="E18" s="104"/>
      <c r="F18" s="68"/>
      <c r="G18" s="69" t="s">
        <v>19</v>
      </c>
      <c r="H18" s="37"/>
      <c r="I18" s="37"/>
    </row>
    <row r="19" spans="3:9" ht="12.75">
      <c r="C19" s="57"/>
      <c r="D19" s="70"/>
      <c r="E19" s="37"/>
      <c r="F19" s="37"/>
      <c r="G19" s="37"/>
      <c r="H19" s="37"/>
      <c r="I19" s="37"/>
    </row>
    <row r="20" spans="3:9" ht="12.75">
      <c r="C20" s="71" t="s">
        <v>42</v>
      </c>
      <c r="D20" s="70"/>
      <c r="E20" s="37"/>
      <c r="F20" s="66"/>
      <c r="G20" s="105">
        <f>+IF(AND(F15="Yes",F20="Yes"),"If car is &lt; 10 years at time of purchase, it cannot be registered before 1 Nov 1990. Please re-try.","")</f>
      </c>
      <c r="H20" s="106"/>
      <c r="I20" s="106"/>
    </row>
    <row r="21" spans="3:9" ht="18" customHeight="1">
      <c r="C21" s="57"/>
      <c r="D21" s="70"/>
      <c r="E21" s="37"/>
      <c r="F21" s="37"/>
      <c r="G21" s="106"/>
      <c r="H21" s="106"/>
      <c r="I21" s="106"/>
    </row>
    <row r="22" spans="3:9" ht="12.75">
      <c r="C22" s="55" t="s">
        <v>12</v>
      </c>
      <c r="D22" s="37"/>
      <c r="E22" s="37"/>
      <c r="F22" s="56"/>
      <c r="G22" s="37"/>
      <c r="H22" s="37"/>
      <c r="I22" s="37"/>
    </row>
    <row r="23" spans="3:9" ht="12.75" customHeight="1">
      <c r="C23" s="57" t="s">
        <v>13</v>
      </c>
      <c r="D23" s="57"/>
      <c r="E23" s="37"/>
      <c r="F23" s="37"/>
      <c r="G23" s="37"/>
      <c r="H23" s="37"/>
      <c r="I23" s="37"/>
    </row>
    <row r="24" spans="3:9" ht="12.75">
      <c r="C24" s="72"/>
      <c r="D24" s="37"/>
      <c r="E24" s="37"/>
      <c r="F24" s="37"/>
      <c r="G24" s="37"/>
      <c r="H24" s="37"/>
      <c r="I24" s="37"/>
    </row>
    <row r="25" spans="3:9" ht="12.75">
      <c r="C25" s="55" t="s">
        <v>15</v>
      </c>
      <c r="D25" s="37"/>
      <c r="E25" s="37"/>
      <c r="F25" s="56"/>
      <c r="G25" s="37"/>
      <c r="H25" s="37"/>
      <c r="I25" s="37"/>
    </row>
    <row r="26" spans="3:9" ht="12.75">
      <c r="C26" s="58" t="s">
        <v>30</v>
      </c>
      <c r="D26" s="37"/>
      <c r="E26" s="37"/>
      <c r="F26" s="37"/>
      <c r="G26" s="37"/>
      <c r="H26" s="37"/>
      <c r="I26" s="37"/>
    </row>
    <row r="27" spans="3:9" ht="12.75">
      <c r="C27" s="72"/>
      <c r="D27" s="37"/>
      <c r="E27" s="37"/>
      <c r="F27" s="37"/>
      <c r="G27" s="37"/>
      <c r="H27" s="37"/>
      <c r="I27" s="37"/>
    </row>
    <row r="28" spans="3:16" ht="12.75">
      <c r="C28" s="55" t="s">
        <v>16</v>
      </c>
      <c r="D28" s="60">
        <f>+IF(AND(F15="Yes",F20="No"),F25*0.8,IF(AND(F15="No",F20="Yes"),0,""))</f>
      </c>
      <c r="E28" s="37"/>
      <c r="F28" s="37"/>
      <c r="G28" s="37"/>
      <c r="H28" s="37"/>
      <c r="I28" s="73"/>
      <c r="J28" s="9"/>
      <c r="K28" s="9"/>
      <c r="L28" s="9"/>
      <c r="M28" s="9"/>
      <c r="N28" s="9"/>
      <c r="O28" s="9"/>
      <c r="P28" s="9"/>
    </row>
    <row r="29" spans="3:16" ht="12.75">
      <c r="C29" s="58">
        <f>+IF(AND(F15="",F20=""),"",IF(AND(F15="Yes",F20="No"),"Residue Value for cars registered on or after 1 Nov 1990, is 80% of Open Market Value",IF(AND(F15="No",F20="Yes"),"Residue Value for cars registered before 1 Nov 1990 is $0.00",IF(AND(F15="No",F20="No"),"Residue Value is not require for calculation of car benefit",""))))</f>
      </c>
      <c r="D29" s="37"/>
      <c r="E29" s="37"/>
      <c r="F29" s="37"/>
      <c r="G29" s="37"/>
      <c r="H29" s="37"/>
      <c r="I29" s="74"/>
      <c r="K29" s="9"/>
      <c r="M29" s="9"/>
      <c r="N29" s="9"/>
      <c r="O29" s="9"/>
      <c r="P29" s="9"/>
    </row>
    <row r="30" spans="3:16" ht="12.75">
      <c r="C30" s="37"/>
      <c r="D30" s="37"/>
      <c r="E30" s="37"/>
      <c r="F30" s="37"/>
      <c r="G30" s="37"/>
      <c r="H30" s="37"/>
      <c r="I30" s="73"/>
      <c r="K30" s="9"/>
      <c r="M30" s="9"/>
      <c r="N30" s="9"/>
      <c r="O30" s="9"/>
      <c r="P30" s="9"/>
    </row>
    <row r="31" spans="3:16" ht="12.75">
      <c r="C31" s="55" t="s">
        <v>0</v>
      </c>
      <c r="D31" s="61"/>
      <c r="E31" s="37"/>
      <c r="F31" s="37"/>
      <c r="G31" s="37"/>
      <c r="H31" s="37"/>
      <c r="I31" s="73"/>
      <c r="K31" s="9"/>
      <c r="M31" s="9"/>
      <c r="N31" s="9"/>
      <c r="O31" s="9"/>
      <c r="P31" s="9"/>
    </row>
    <row r="32" spans="3:16" s="6" customFormat="1" ht="12.75">
      <c r="C32" s="49"/>
      <c r="D32" s="49"/>
      <c r="E32" s="49"/>
      <c r="F32" s="49"/>
      <c r="G32" s="49"/>
      <c r="H32" s="49"/>
      <c r="I32" s="73"/>
      <c r="K32" s="9"/>
      <c r="M32" s="9"/>
      <c r="N32" s="9"/>
      <c r="O32" s="9"/>
      <c r="P32" s="9"/>
    </row>
    <row r="33" spans="3:16" ht="12.75">
      <c r="C33" s="55" t="s">
        <v>21</v>
      </c>
      <c r="D33" s="62"/>
      <c r="E33" s="37" t="s">
        <v>14</v>
      </c>
      <c r="F33" s="37"/>
      <c r="G33" s="75" t="s">
        <v>22</v>
      </c>
      <c r="H33" s="60">
        <f>+IF(ISBLANK(D31),0,+IF(D31="Employer",0.55,0.45))</f>
        <v>0</v>
      </c>
      <c r="I33" s="76"/>
      <c r="K33" s="10"/>
      <c r="M33" s="10"/>
      <c r="N33" s="10"/>
      <c r="O33" s="10"/>
      <c r="P33" s="10"/>
    </row>
    <row r="34" spans="3:16" s="6" customFormat="1" ht="12.75">
      <c r="C34" s="49"/>
      <c r="D34" s="49"/>
      <c r="E34" s="49"/>
      <c r="F34" s="49"/>
      <c r="G34" s="59"/>
      <c r="H34" s="49"/>
      <c r="I34" s="73"/>
      <c r="K34" s="9"/>
      <c r="M34" s="9"/>
      <c r="N34" s="9"/>
      <c r="O34" s="9"/>
      <c r="P34" s="9"/>
    </row>
    <row r="35" spans="3:9" ht="15">
      <c r="C35" s="41" t="s">
        <v>18</v>
      </c>
      <c r="D35" s="52"/>
      <c r="E35" s="53"/>
      <c r="F35" s="52"/>
      <c r="G35" s="53"/>
      <c r="H35" s="54"/>
      <c r="I35" s="53"/>
    </row>
    <row r="36" spans="3:9" ht="12.75">
      <c r="C36" s="37"/>
      <c r="D36" s="37"/>
      <c r="E36" s="37"/>
      <c r="F36" s="37"/>
      <c r="G36" s="37"/>
      <c r="H36" s="37"/>
      <c r="I36" s="37"/>
    </row>
    <row r="37" spans="3:9" ht="12.75">
      <c r="C37" s="55" t="s">
        <v>8</v>
      </c>
      <c r="D37" s="37"/>
      <c r="E37" s="37"/>
      <c r="F37" s="37"/>
      <c r="G37" s="63">
        <f>IF(OR(H10="",H10="Error",H10&lt;0,F15="",F18="",F20="",F22="",F25="",D31="",D33=""),"",IF(F15="Yes",IF(((H10/VLOOKUP(YEAR(D10),CarYear,2,FALSE))*((3/7)*((F22-D28)/F18)))+(D33*H33)&lt;0,"NIL",((H10/VLOOKUP(YEAR(D10),CarYear,2,FALSE))*((3/7)*((F22-D28)/F18))+(D33*H33))),((H10/VLOOKUP(YEAR(D10),CarYear,2,FALSE))*((3/7)*(F22/F18))+(D33*H33))))</f>
      </c>
      <c r="H37" s="37"/>
      <c r="I37" s="37"/>
    </row>
    <row r="38" spans="3:9" ht="12.75">
      <c r="C38" s="37"/>
      <c r="D38" s="37"/>
      <c r="E38" s="37"/>
      <c r="F38" s="37"/>
      <c r="G38" s="37"/>
      <c r="H38" s="37"/>
      <c r="I38" s="37"/>
    </row>
    <row r="41" ht="12.75">
      <c r="F41" s="7"/>
    </row>
  </sheetData>
  <sheetProtection password="CA99" sheet="1"/>
  <mergeCells count="5">
    <mergeCell ref="C1:I1"/>
    <mergeCell ref="C5:I5"/>
    <mergeCell ref="C17:E18"/>
    <mergeCell ref="G20:I21"/>
    <mergeCell ref="G10:G12"/>
  </mergeCells>
  <dataValidations count="9">
    <dataValidation type="decimal" operator="greaterThanOrEqual" allowBlank="1" showInputMessage="1" showErrorMessage="1" error="Invalid entry: &#10;Numeric values only.&#10;Negative value is not acceptable.&#10;Please retry." sqref="D33">
      <formula1>0</formula1>
    </dataValidation>
    <dataValidation errorStyle="warning" type="list" allowBlank="1" showInputMessage="1" showErrorMessage="1" prompt="Select Yes or No" errorTitle="YesNo" error="Select Yes or No" sqref="F15 F20">
      <formula1>YesNo</formula1>
    </dataValidation>
    <dataValidation type="list" allowBlank="1" showInputMessage="1" showErrorMessage="1" sqref="D16">
      <formula1>SecondHandCar</formula1>
    </dataValidation>
    <dataValidation type="list" allowBlank="1" showInputMessage="1" showErrorMessage="1" prompt="Select either Employer or Employee" error="Select either Employer or Employee" sqref="D31">
      <formula1>EmployerEmployee</formula1>
    </dataValidation>
    <dataValidation type="decimal" operator="greaterThanOrEqual" allowBlank="1" showInputMessage="1" showErrorMessage="1" error="Invalid entry: &#10;Numeric values only.&#10;Negative value is not acceptable.&#10;Please retry." sqref="F25">
      <formula1>0</formula1>
    </dataValidation>
    <dataValidation type="date" allowBlank="1" showInputMessage="1" showErrorMessage="1" error="Invalid Date.&#10;Please Retry." sqref="F10">
      <formula1>39814</formula1>
      <formula2>44196</formula2>
    </dataValidation>
    <dataValidation type="date" allowBlank="1" showInputMessage="1" showErrorMessage="1" error="Invalid Date.&#10;Please Retry." sqref="D10">
      <formula1>39814</formula1>
      <formula2>44196</formula2>
    </dataValidation>
    <dataValidation type="decimal" operator="greaterThanOrEqual" allowBlank="1" showInputMessage="1" showErrorMessage="1" error="Invalid entry: &#10;Numeric values only.&#10;Negative value is not acceptable.&#10;Please retry." sqref="F22">
      <formula1>0</formula1>
    </dataValidation>
    <dataValidation type="decimal" operator="greaterThanOrEqual" allowBlank="1" showInputMessage="1" showErrorMessage="1" error="Invalid entry: &#10;Numeric values only.&#10;Negative value is not acceptable.&#10;Please retry." sqref="F18">
      <formula1>0.1</formula1>
    </dataValidation>
  </dataValidations>
  <hyperlinks>
    <hyperlink ref="H3" location="Menu!A1" display="Men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7"/>
  <dimension ref="C1:P34"/>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3" customWidth="1"/>
    <col min="2" max="2" width="5.625" style="3" customWidth="1"/>
    <col min="3" max="3" width="16.875" style="3" customWidth="1"/>
    <col min="4" max="4" width="16.125" style="3" customWidth="1"/>
    <col min="5" max="5" width="5.125" style="3" customWidth="1"/>
    <col min="6" max="6" width="17.125" style="3" customWidth="1"/>
    <col min="7" max="7" width="18.125" style="3" customWidth="1"/>
    <col min="8" max="8" width="9.00390625" style="3" customWidth="1"/>
    <col min="9" max="9" width="11.625" style="3" customWidth="1"/>
    <col min="10" max="10" width="5.625" style="3" customWidth="1"/>
    <col min="11" max="11" width="3.625" style="3" customWidth="1"/>
    <col min="12" max="12" width="6.75390625" style="3" customWidth="1"/>
    <col min="13" max="13" width="9.00390625" style="3" customWidth="1"/>
    <col min="14" max="14" width="10.125" style="3" customWidth="1"/>
    <col min="15" max="16384" width="9.00390625" style="3" customWidth="1"/>
  </cols>
  <sheetData>
    <row r="1" spans="3:9" ht="18">
      <c r="C1" s="94" t="s">
        <v>31</v>
      </c>
      <c r="D1" s="94"/>
      <c r="E1" s="94"/>
      <c r="F1" s="94"/>
      <c r="G1" s="94"/>
      <c r="H1" s="94"/>
      <c r="I1" s="94"/>
    </row>
    <row r="3" spans="3:9" ht="15.75">
      <c r="C3" s="13" t="s">
        <v>37</v>
      </c>
      <c r="H3" s="29" t="s">
        <v>40</v>
      </c>
      <c r="I3" s="30" t="s">
        <v>39</v>
      </c>
    </row>
    <row r="5" spans="3:9" ht="15.75">
      <c r="C5" s="100" t="s">
        <v>49</v>
      </c>
      <c r="D5" s="101"/>
      <c r="E5" s="101"/>
      <c r="F5" s="101"/>
      <c r="G5" s="101"/>
      <c r="H5" s="101"/>
      <c r="I5" s="102"/>
    </row>
    <row r="7" spans="3:9" ht="15.75">
      <c r="C7" s="14" t="s">
        <v>27</v>
      </c>
      <c r="D7" s="15"/>
      <c r="E7" s="15"/>
      <c r="F7" s="15"/>
      <c r="G7" s="15"/>
      <c r="H7" s="15"/>
      <c r="I7" s="15"/>
    </row>
    <row r="8" spans="4:6" ht="12.75">
      <c r="D8" s="4" t="s">
        <v>9</v>
      </c>
      <c r="E8" s="2"/>
      <c r="F8" s="4" t="s">
        <v>10</v>
      </c>
    </row>
    <row r="9" spans="4:8" ht="12.75">
      <c r="D9" s="5" t="s">
        <v>11</v>
      </c>
      <c r="E9" s="5"/>
      <c r="F9" s="5" t="s">
        <v>11</v>
      </c>
      <c r="H9" s="5" t="s">
        <v>17</v>
      </c>
    </row>
    <row r="10" spans="3:9" ht="12.75">
      <c r="C10" s="37"/>
      <c r="D10" s="45"/>
      <c r="E10" s="37"/>
      <c r="F10" s="45"/>
      <c r="G10" s="109">
        <f>+IF(F10="","",IF(F10&lt;D10,"Date Error: 'To Date' cannot be before 'From Date'. Please re-enter.",""))</f>
      </c>
      <c r="H10" s="46">
        <f>IF(D10="","",+IF((F10-D10+1)&gt;366,"Error",(F10-D10+1)))</f>
      </c>
      <c r="I10" s="37"/>
    </row>
    <row r="11" spans="3:9" ht="12.75">
      <c r="C11" s="47">
        <f>IF(AND(D10="",F10=""),"","You have entered :")</f>
      </c>
      <c r="D11" s="48">
        <f>+IF(D10="","",TEXT(D10,"d mmmm, yyyy"))</f>
      </c>
      <c r="E11" s="49"/>
      <c r="F11" s="48">
        <f>+IF(F10="","",TEXT(F10,"d mmmm, yyyy"))</f>
      </c>
      <c r="G11" s="109"/>
      <c r="H11" s="81">
        <f>IF(YEAR(D10)=YEAR(F10),"","Period of usage is for the same year")</f>
      </c>
      <c r="I11" s="64"/>
    </row>
    <row r="12" spans="3:9" ht="12.75">
      <c r="C12" s="37"/>
      <c r="D12" s="37"/>
      <c r="E12" s="37"/>
      <c r="F12" s="37"/>
      <c r="G12" s="109"/>
      <c r="H12" s="37"/>
      <c r="I12" s="64"/>
    </row>
    <row r="13" spans="3:9" ht="15">
      <c r="C13" s="41" t="s">
        <v>28</v>
      </c>
      <c r="D13" s="52"/>
      <c r="E13" s="53"/>
      <c r="F13" s="52"/>
      <c r="G13" s="53"/>
      <c r="H13" s="54"/>
      <c r="I13" s="53"/>
    </row>
    <row r="14" spans="3:9" ht="12.75">
      <c r="C14" s="37"/>
      <c r="D14" s="37"/>
      <c r="E14" s="37"/>
      <c r="F14" s="37"/>
      <c r="G14" s="37"/>
      <c r="H14" s="37"/>
      <c r="I14" s="64"/>
    </row>
    <row r="15" spans="3:9" ht="12.75">
      <c r="C15" s="65" t="s">
        <v>20</v>
      </c>
      <c r="D15" s="65"/>
      <c r="E15" s="57"/>
      <c r="F15" s="37"/>
      <c r="G15" s="66"/>
      <c r="H15" s="37"/>
      <c r="I15" s="37"/>
    </row>
    <row r="16" spans="3:9" ht="12.75">
      <c r="C16" s="37"/>
      <c r="D16" s="49"/>
      <c r="E16" s="37"/>
      <c r="F16" s="37"/>
      <c r="G16" s="59"/>
      <c r="H16" s="37"/>
      <c r="I16" s="37"/>
    </row>
    <row r="17" spans="3:9" ht="15.75">
      <c r="C17" s="107" t="str">
        <f>IF(G15="","&lt;Select Yes or No in above question&gt;",+IF(G15="Yes","No. of years remaining from the date of purchase of the car to the date of expiry of the first COE (i.e. at the end of the 10th year)","No. of years remaining from the date of purchase of the car to the date of expiry of the renewed COE"))</f>
        <v>&lt;Select Yes or No in above question&gt;</v>
      </c>
      <c r="D17" s="108"/>
      <c r="E17" s="108"/>
      <c r="F17" s="108"/>
      <c r="G17" s="77"/>
      <c r="H17" s="37"/>
      <c r="I17" s="37"/>
    </row>
    <row r="18" spans="3:9" ht="12.75">
      <c r="C18" s="108"/>
      <c r="D18" s="108"/>
      <c r="E18" s="108"/>
      <c r="F18" s="108"/>
      <c r="G18" s="68"/>
      <c r="H18" s="69" t="s">
        <v>45</v>
      </c>
      <c r="I18" s="37"/>
    </row>
    <row r="19" spans="3:9" ht="12.75">
      <c r="C19" s="57"/>
      <c r="D19" s="70"/>
      <c r="E19" s="37"/>
      <c r="F19" s="37"/>
      <c r="G19" s="37"/>
      <c r="H19" s="37"/>
      <c r="I19" s="37"/>
    </row>
    <row r="20" spans="3:9" ht="12.75">
      <c r="C20" s="55" t="s">
        <v>12</v>
      </c>
      <c r="D20" s="56"/>
      <c r="E20" s="37"/>
      <c r="F20" s="37"/>
      <c r="G20" s="37"/>
      <c r="H20" s="37"/>
      <c r="I20" s="37"/>
    </row>
    <row r="21" spans="3:9" ht="12.75" customHeight="1">
      <c r="C21" s="57" t="s">
        <v>13</v>
      </c>
      <c r="D21" s="57"/>
      <c r="E21" s="37"/>
      <c r="F21" s="37"/>
      <c r="G21" s="37"/>
      <c r="H21" s="37"/>
      <c r="I21" s="37"/>
    </row>
    <row r="22" spans="3:9" ht="12.75">
      <c r="C22" s="72"/>
      <c r="D22" s="37"/>
      <c r="E22" s="37"/>
      <c r="F22" s="37"/>
      <c r="G22" s="37"/>
      <c r="H22" s="37"/>
      <c r="I22" s="37"/>
    </row>
    <row r="23" spans="3:16" ht="12.75">
      <c r="C23" s="55" t="s">
        <v>0</v>
      </c>
      <c r="D23" s="61"/>
      <c r="E23" s="37"/>
      <c r="F23" s="37"/>
      <c r="G23" s="37"/>
      <c r="H23" s="37"/>
      <c r="I23" s="73"/>
      <c r="K23" s="9"/>
      <c r="M23" s="9"/>
      <c r="N23" s="9"/>
      <c r="O23" s="9"/>
      <c r="P23" s="9"/>
    </row>
    <row r="24" spans="3:16" s="6" customFormat="1" ht="12.75">
      <c r="C24" s="49"/>
      <c r="D24" s="49"/>
      <c r="E24" s="49"/>
      <c r="F24" s="49"/>
      <c r="G24" s="103" t="s">
        <v>22</v>
      </c>
      <c r="H24" s="49"/>
      <c r="I24" s="73"/>
      <c r="K24" s="9"/>
      <c r="M24" s="9"/>
      <c r="N24" s="9"/>
      <c r="O24" s="9"/>
      <c r="P24" s="9"/>
    </row>
    <row r="25" spans="3:16" ht="12.75">
      <c r="C25" s="55" t="s">
        <v>21</v>
      </c>
      <c r="D25" s="62"/>
      <c r="E25" s="37" t="s">
        <v>14</v>
      </c>
      <c r="F25" s="37"/>
      <c r="G25" s="103"/>
      <c r="H25" s="60">
        <f>+IF(ISBLANK(D23),0,+IF(D23="Employer",0.55,0.45))</f>
        <v>0</v>
      </c>
      <c r="I25" s="76"/>
      <c r="K25" s="10"/>
      <c r="M25" s="10"/>
      <c r="N25" s="10"/>
      <c r="O25" s="10"/>
      <c r="P25" s="10"/>
    </row>
    <row r="26" spans="3:16" s="6" customFormat="1" ht="12.75">
      <c r="C26" s="49"/>
      <c r="D26" s="49"/>
      <c r="E26" s="49"/>
      <c r="F26" s="49"/>
      <c r="G26" s="59"/>
      <c r="H26" s="49"/>
      <c r="I26" s="73"/>
      <c r="K26" s="9"/>
      <c r="M26" s="9"/>
      <c r="N26" s="9"/>
      <c r="O26" s="9"/>
      <c r="P26" s="9"/>
    </row>
    <row r="27" spans="3:9" ht="15">
      <c r="C27" s="41" t="s">
        <v>18</v>
      </c>
      <c r="D27" s="52"/>
      <c r="E27" s="53"/>
      <c r="F27" s="52"/>
      <c r="G27" s="53"/>
      <c r="H27" s="54"/>
      <c r="I27" s="53"/>
    </row>
    <row r="28" spans="3:9" ht="12.75">
      <c r="C28" s="37"/>
      <c r="D28" s="37"/>
      <c r="E28" s="37"/>
      <c r="F28" s="37"/>
      <c r="G28" s="37"/>
      <c r="H28" s="37"/>
      <c r="I28" s="37"/>
    </row>
    <row r="29" spans="3:9" ht="12.75">
      <c r="C29" s="55" t="s">
        <v>8</v>
      </c>
      <c r="D29" s="37"/>
      <c r="E29" s="37"/>
      <c r="F29" s="37"/>
      <c r="G29" s="63">
        <f>IF(OR(H10="",H10&lt;0,G15="",G18="",D20="",D23="",D25=""),"",IF(((H10/VLOOKUP(YEAR(D10),CarYear,2,FALSE))*((3/7)*(D20/G18)))+(D25*H25)&lt;0,"NIL",((H10/VLOOKUP(YEAR(D10),CarYear,2,FALSE))*((3/7)*(D20/G18)))+(D25*H25)))</f>
      </c>
      <c r="H29" s="37"/>
      <c r="I29" s="37"/>
    </row>
    <row r="32" ht="12.75">
      <c r="G32" s="25"/>
    </row>
    <row r="33" ht="12.75">
      <c r="F33" s="7"/>
    </row>
    <row r="34" ht="12.75">
      <c r="G34" s="25"/>
    </row>
  </sheetData>
  <sheetProtection password="CA99" sheet="1"/>
  <mergeCells count="5">
    <mergeCell ref="C1:I1"/>
    <mergeCell ref="C5:I5"/>
    <mergeCell ref="G24:G25"/>
    <mergeCell ref="C17:F18"/>
    <mergeCell ref="G10:G12"/>
  </mergeCells>
  <dataValidations count="8">
    <dataValidation type="date" allowBlank="1" showInputMessage="1" showErrorMessage="1" error="Invalid Date.&#10;Please Retry." sqref="F10">
      <formula1>39814</formula1>
      <formula2>44196</formula2>
    </dataValidation>
    <dataValidation errorStyle="warning" type="list" allowBlank="1" showInputMessage="1" showErrorMessage="1" prompt="Select Yes or No" errorTitle="YesNo" error="Select Yes or No" sqref="G15">
      <formula1>YesNo</formula1>
    </dataValidation>
    <dataValidation type="decimal" operator="greaterThanOrEqual" allowBlank="1" showInputMessage="1" showErrorMessage="1" error="Invalid entry: &#10;Numeric values only.&#10;Negative value is not acceptable.&#10;Please retry." sqref="D25">
      <formula1>0</formula1>
    </dataValidation>
    <dataValidation type="list" allowBlank="1" showInputMessage="1" showErrorMessage="1" prompt="Select either Employer or Employee" error="Select either Employer or Employee" sqref="D23">
      <formula1>EmployerEmployee</formula1>
    </dataValidation>
    <dataValidation type="list" allowBlank="1" showInputMessage="1" showErrorMessage="1" sqref="D16">
      <formula1>SecondHandCar</formula1>
    </dataValidation>
    <dataValidation type="date" allowBlank="1" showInputMessage="1" showErrorMessage="1" error="Invalid Date:&#10;Please Retry." sqref="D10">
      <formula1>39814</formula1>
      <formula2>44196</formula2>
    </dataValidation>
    <dataValidation type="decimal" allowBlank="1" showInputMessage="1" showErrorMessage="1" error="Invalid entry: &#10;Numeric values only.&#10;Negative value and value more than 10 is not acceptable.&#10;Please retry." sqref="G18">
      <formula1>0.1</formula1>
      <formula2>10</formula2>
    </dataValidation>
    <dataValidation type="decimal" operator="greaterThanOrEqual" allowBlank="1" showInputMessage="1" showErrorMessage="1" error="Invalid entry: &#10;Numeric values only.&#10;Negative value is not acceptable.&#10;Please retry." sqref="D20">
      <formula1>0</formula1>
    </dataValidation>
  </dataValidations>
  <hyperlinks>
    <hyperlink ref="H3" location="Menu!A1" display="Men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L18"/>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8" customWidth="1"/>
    <col min="2" max="2" width="5.625" style="8" customWidth="1"/>
    <col min="3" max="3" width="17.50390625" style="8" customWidth="1"/>
    <col min="4" max="4" width="13.125" style="8" customWidth="1"/>
    <col min="5" max="5" width="12.375" style="8" bestFit="1" customWidth="1"/>
    <col min="6" max="6" width="7.25390625" style="8" customWidth="1"/>
    <col min="7" max="7" width="15.125" style="8" customWidth="1"/>
    <col min="8" max="8" width="12.375" style="8" customWidth="1"/>
    <col min="9" max="9" width="11.50390625" style="8" bestFit="1" customWidth="1"/>
    <col min="10" max="10" width="5.625" style="8" customWidth="1"/>
    <col min="11" max="11" width="3.625" style="8" customWidth="1"/>
    <col min="12" max="16384" width="9.00390625" style="8" customWidth="1"/>
  </cols>
  <sheetData>
    <row r="1" spans="1:9" ht="18">
      <c r="A1" s="1"/>
      <c r="B1" s="1"/>
      <c r="C1" s="110" t="s">
        <v>31</v>
      </c>
      <c r="D1" s="110"/>
      <c r="E1" s="110"/>
      <c r="F1" s="110"/>
      <c r="G1" s="110"/>
      <c r="H1" s="110"/>
      <c r="I1" s="110"/>
    </row>
    <row r="3" spans="3:9" ht="15.75">
      <c r="C3" s="11" t="s">
        <v>25</v>
      </c>
      <c r="H3" s="29" t="s">
        <v>40</v>
      </c>
      <c r="I3" s="30" t="s">
        <v>39</v>
      </c>
    </row>
    <row r="5" spans="3:12" ht="15.75">
      <c r="C5" s="88" t="s">
        <v>49</v>
      </c>
      <c r="D5" s="89"/>
      <c r="E5" s="89"/>
      <c r="F5" s="89"/>
      <c r="G5" s="89"/>
      <c r="H5" s="89"/>
      <c r="I5" s="90"/>
      <c r="L5" s="26"/>
    </row>
    <row r="7" spans="3:9" ht="15.75">
      <c r="C7" s="41" t="s">
        <v>28</v>
      </c>
      <c r="D7" s="79"/>
      <c r="E7" s="53"/>
      <c r="F7" s="79"/>
      <c r="G7" s="53"/>
      <c r="H7" s="54"/>
      <c r="I7" s="53"/>
    </row>
    <row r="8" spans="3:9" ht="15.75">
      <c r="C8" s="78"/>
      <c r="D8" s="78"/>
      <c r="E8" s="78"/>
      <c r="F8" s="78"/>
      <c r="G8" s="78"/>
      <c r="H8" s="78"/>
      <c r="I8" s="78"/>
    </row>
    <row r="9" spans="3:9" ht="15.75">
      <c r="C9" s="55" t="s">
        <v>23</v>
      </c>
      <c r="D9" s="78"/>
      <c r="E9" s="56"/>
      <c r="F9" s="80"/>
      <c r="G9" s="78"/>
      <c r="H9" s="78"/>
      <c r="I9" s="78"/>
    </row>
    <row r="10" spans="3:9" ht="15.75">
      <c r="C10" s="78"/>
      <c r="D10" s="78"/>
      <c r="E10" s="78"/>
      <c r="F10" s="78"/>
      <c r="G10" s="78"/>
      <c r="H10" s="78"/>
      <c r="I10" s="78"/>
    </row>
    <row r="11" spans="3:9" ht="15.75">
      <c r="C11" s="55" t="s">
        <v>0</v>
      </c>
      <c r="D11" s="78"/>
      <c r="E11" s="61"/>
      <c r="F11" s="78"/>
      <c r="G11" s="78"/>
      <c r="H11" s="78"/>
      <c r="I11" s="78"/>
    </row>
    <row r="12" spans="3:9" ht="15.75">
      <c r="C12" s="49"/>
      <c r="D12" s="49"/>
      <c r="E12" s="49"/>
      <c r="F12" s="49"/>
      <c r="G12" s="59"/>
      <c r="H12" s="78"/>
      <c r="I12" s="78"/>
    </row>
    <row r="13" spans="3:9" ht="15.75">
      <c r="C13" s="55" t="s">
        <v>21</v>
      </c>
      <c r="D13" s="78"/>
      <c r="E13" s="62"/>
      <c r="F13" s="37" t="s">
        <v>14</v>
      </c>
      <c r="G13" s="55" t="s">
        <v>22</v>
      </c>
      <c r="H13" s="78"/>
      <c r="I13" s="60" t="str">
        <f>+IF(ISBLANK(E11),"NA",IF(E11="Employer",0.1,"NA"))</f>
        <v>NA</v>
      </c>
    </row>
    <row r="14" spans="3:9" ht="15.75">
      <c r="C14" s="78"/>
      <c r="D14" s="78"/>
      <c r="E14" s="78"/>
      <c r="F14" s="78"/>
      <c r="G14" s="78"/>
      <c r="H14" s="78"/>
      <c r="I14" s="78"/>
    </row>
    <row r="15" spans="3:9" ht="15.75">
      <c r="C15" s="41" t="s">
        <v>18</v>
      </c>
      <c r="D15" s="42"/>
      <c r="E15" s="42"/>
      <c r="F15" s="42"/>
      <c r="G15" s="42"/>
      <c r="H15" s="42"/>
      <c r="I15" s="42"/>
    </row>
    <row r="16" spans="3:9" ht="15.75">
      <c r="C16" s="37"/>
      <c r="D16" s="37"/>
      <c r="E16" s="37"/>
      <c r="F16" s="37"/>
      <c r="G16" s="37"/>
      <c r="H16" s="78"/>
      <c r="I16" s="78"/>
    </row>
    <row r="17" spans="3:9" ht="15.75">
      <c r="C17" s="55" t="s">
        <v>8</v>
      </c>
      <c r="D17" s="37"/>
      <c r="E17" s="78"/>
      <c r="F17" s="78"/>
      <c r="G17" s="111">
        <f>IF(OR(E9="",E11="",E13=""),"",IF(E11="Employer",(((3/7)*E9)+(E13*I13)),(((3/7)*E9))))</f>
      </c>
      <c r="H17" s="78"/>
      <c r="I17" s="78"/>
    </row>
    <row r="18" spans="3:9" ht="15.75">
      <c r="C18" s="78"/>
      <c r="D18" s="78"/>
      <c r="E18" s="78"/>
      <c r="F18" s="78"/>
      <c r="G18" s="78"/>
      <c r="H18" s="78"/>
      <c r="I18" s="78"/>
    </row>
  </sheetData>
  <sheetProtection password="CA99" sheet="1"/>
  <mergeCells count="2">
    <mergeCell ref="C1:I1"/>
    <mergeCell ref="C5:I5"/>
  </mergeCells>
  <dataValidations count="2">
    <dataValidation type="decimal" operator="greaterThanOrEqual" allowBlank="1" showInputMessage="1" showErrorMessage="1" error="Invalid entry: &#10;Numeric values only.&#10;Negative value is not acceptable.&#10;Please retry." sqref="E13 E9">
      <formula1>0</formula1>
    </dataValidation>
    <dataValidation type="list" allowBlank="1" showInputMessage="1" showErrorMessage="1" prompt="Select Employer or Employee" error="Select Employer or Employee" sqref="E11">
      <formula1>EmployerEmployee</formula1>
    </dataValidation>
  </dataValidations>
  <hyperlinks>
    <hyperlink ref="H3" location="Menu!A1" display="Menu"/>
  </hyperlink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4"/>
  <dimension ref="A1:E13"/>
  <sheetViews>
    <sheetView zoomScalePageLayoutView="0" workbookViewId="0" topLeftCell="A1">
      <selection activeCell="G7" sqref="G7"/>
    </sheetView>
  </sheetViews>
  <sheetFormatPr defaultColWidth="9.00390625" defaultRowHeight="15.75"/>
  <cols>
    <col min="1" max="1" width="18.25390625" style="0" bestFit="1" customWidth="1"/>
    <col min="2" max="2" width="16.25390625" style="0" bestFit="1" customWidth="1"/>
    <col min="4" max="4" width="4.875" style="0" bestFit="1" customWidth="1"/>
    <col min="5" max="5" width="4.75390625" style="0" bestFit="1" customWidth="1"/>
    <col min="7" max="7" width="13.875" style="0" bestFit="1" customWidth="1"/>
  </cols>
  <sheetData>
    <row r="1" spans="1:5" ht="15.75">
      <c r="A1" t="s">
        <v>4</v>
      </c>
      <c r="B1" t="s">
        <v>1</v>
      </c>
      <c r="C1" t="s">
        <v>5</v>
      </c>
      <c r="D1" t="s">
        <v>46</v>
      </c>
      <c r="E1" t="s">
        <v>47</v>
      </c>
    </row>
    <row r="2" spans="1:5" ht="15.75">
      <c r="A2" t="s">
        <v>32</v>
      </c>
      <c r="B2" t="s">
        <v>2</v>
      </c>
      <c r="C2" t="s">
        <v>6</v>
      </c>
      <c r="D2">
        <v>2009</v>
      </c>
      <c r="E2">
        <v>365</v>
      </c>
    </row>
    <row r="3" spans="1:5" ht="15.75">
      <c r="A3" t="s">
        <v>33</v>
      </c>
      <c r="B3" t="s">
        <v>3</v>
      </c>
      <c r="C3" t="s">
        <v>7</v>
      </c>
      <c r="D3">
        <v>2010</v>
      </c>
      <c r="E3">
        <v>365</v>
      </c>
    </row>
    <row r="4" spans="4:5" ht="15.75">
      <c r="D4">
        <v>2011</v>
      </c>
      <c r="E4">
        <v>365</v>
      </c>
    </row>
    <row r="5" spans="4:5" ht="15.75">
      <c r="D5">
        <v>2012</v>
      </c>
      <c r="E5">
        <v>366</v>
      </c>
    </row>
    <row r="6" spans="4:5" ht="15.75">
      <c r="D6">
        <v>2013</v>
      </c>
      <c r="E6">
        <v>365</v>
      </c>
    </row>
    <row r="7" spans="4:5" ht="15.75">
      <c r="D7">
        <v>2014</v>
      </c>
      <c r="E7">
        <v>365</v>
      </c>
    </row>
    <row r="8" spans="4:5" ht="15.75">
      <c r="D8">
        <v>2015</v>
      </c>
      <c r="E8">
        <v>365</v>
      </c>
    </row>
    <row r="9" spans="4:5" ht="15.75">
      <c r="D9">
        <v>2016</v>
      </c>
      <c r="E9">
        <v>366</v>
      </c>
    </row>
    <row r="10" spans="4:5" ht="15.75">
      <c r="D10">
        <v>2017</v>
      </c>
      <c r="E10">
        <v>365</v>
      </c>
    </row>
    <row r="11" spans="4:5" ht="15.75">
      <c r="D11">
        <v>2018</v>
      </c>
      <c r="E11">
        <v>365</v>
      </c>
    </row>
    <row r="12" spans="4:5" ht="15.75">
      <c r="D12">
        <v>2019</v>
      </c>
      <c r="E12">
        <v>365</v>
      </c>
    </row>
    <row r="13" spans="4:5" ht="15.75">
      <c r="D13">
        <v>2020</v>
      </c>
      <c r="E13">
        <v>366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INLLMCB</dc:creator>
  <cp:keywords/>
  <dc:description/>
  <cp:lastModifiedBy>INLLMCB</cp:lastModifiedBy>
  <cp:lastPrinted>2014-06-18T03:13:26Z</cp:lastPrinted>
  <dcterms:created xsi:type="dcterms:W3CDTF">2013-02-18T02:05:34Z</dcterms:created>
  <dcterms:modified xsi:type="dcterms:W3CDTF">2014-10-29T07:34:22Z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