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drawings/drawing10.xml" ContentType="application/vnd.openxmlformats-officedocument.drawing+xml"/>
  <Override PartName="/xl/comments3.xml" ContentType="application/vnd.openxmlformats-officedocument.spreadsheetml.comments+xml"/>
  <Override PartName="/xl/drawings/drawing11.xml" ContentType="application/vnd.openxmlformats-officedocument.drawing+xml"/>
  <Override PartName="/xl/comments4.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omments5.xml" ContentType="application/vnd.openxmlformats-officedocument.spreadsheetml.comments+xml"/>
  <Override PartName="/xl/drawings/drawing20.xml" ContentType="application/vnd.openxmlformats-officedocument.drawing+xml"/>
  <Override PartName="/xl/comments6.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omments7.xml" ContentType="application/vnd.openxmlformats-officedocument.spreadsheetml.comments+xml"/>
  <Override PartName="/xl/drawings/drawing2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C:\Users\inlksjd\Downloads\"/>
    </mc:Choice>
  </mc:AlternateContent>
  <xr:revisionPtr revIDLastSave="0" documentId="13_ncr:1_{1CF27364-F58E-4642-81ED-F52AA2A5673C}" xr6:coauthVersionLast="47" xr6:coauthVersionMax="47" xr10:uidLastSave="{00000000-0000-0000-0000-000000000000}"/>
  <workbookProtection workbookAlgorithmName="SHA-512" workbookHashValue="BKlu7Qg6INoySytUO7cqcS2tajn5R5kgsN6civGHI+mFMtfQ9tXGOYlLYuI4W2yjj/GX8zvCc5149vD8lw9AQQ==" workbookSaltValue="eWi2VnjqCYXAYLYalIC7aQ==" workbookSpinCount="100000" lockStructure="1"/>
  <bookViews>
    <workbookView showSheetTabs="0" xWindow="-120" yWindow="-120" windowWidth="29040" windowHeight="15840" tabRatio="903" xr2:uid="{00000000-000D-0000-FFFF-FFFF00000000}"/>
  </bookViews>
  <sheets>
    <sheet name="1.Introduction" sheetId="1" r:id="rId1"/>
    <sheet name="2.Declaration" sheetId="2" r:id="rId2"/>
    <sheet name="2.Declaration (2)" sheetId="25" r:id="rId3"/>
    <sheet name="3.Main Menu" sheetId="3" r:id="rId4"/>
    <sheet name="4.Goods within 6 months" sheetId="4" r:id="rId5"/>
    <sheet name="5a.Consumables &amp; Trading Stocks" sheetId="5" r:id="rId6"/>
    <sheet name="5b.Raw Materials" sheetId="6" r:id="rId7"/>
    <sheet name="5c.Movable Property" sheetId="7" r:id="rId8"/>
    <sheet name="5d.Non-Residential Property" sheetId="8" r:id="rId9"/>
    <sheet name="5d.Non-Residential Property (2)" sheetId="27" r:id="rId10"/>
    <sheet name="5d.Non-Residential Property (3)" sheetId="28" r:id="rId11"/>
    <sheet name="5e.Building Fixtures" sheetId="9" r:id="rId12"/>
    <sheet name="6.Renovation" sheetId="10" r:id="rId13"/>
    <sheet name="7.Construction" sheetId="11" r:id="rId14"/>
    <sheet name="7.Construction (2)" sheetId="26" r:id="rId15"/>
    <sheet name="7.Construction (3)" sheetId="29" r:id="rId16"/>
    <sheet name="8a.Services" sheetId="12" r:id="rId17"/>
    <sheet name="8b.Service Apportionment" sheetId="20" r:id="rId18"/>
    <sheet name="ProxyA" sheetId="21" r:id="rId19"/>
    <sheet name="ProxyB" sheetId="22" r:id="rId20"/>
    <sheet name="ProxyC" sheetId="23" r:id="rId21"/>
    <sheet name="9.Property Rental &amp; Utilities" sheetId="17" r:id="rId22"/>
    <sheet name="10.Summary of Claims" sheetId="18" r:id="rId23"/>
  </sheets>
  <externalReferences>
    <externalReference r:id="rId24"/>
  </externalReferences>
  <definedNames>
    <definedName name="CA_PIC_BA" hidden="1">'[1]Capital Allowance - PIC'!$K$53</definedName>
    <definedName name="CA_PIC_BC" hidden="1">'[1]Capital Allowance - PIC'!$L$53</definedName>
    <definedName name="CA_PIC_IAAA" hidden="1">'[1]Capital Allowance - PIC'!$P$42</definedName>
    <definedName name="CA_Tot_AA" hidden="1">'[1]Capital Allowance - No PIC'!$K$41</definedName>
    <definedName name="CA_Tot_BA" hidden="1">'[1]Capital Allowance - No PIC'!$J$51</definedName>
    <definedName name="CA_Tot_BC" hidden="1">'[1]Capital Allowance - No PIC'!$K$51</definedName>
    <definedName name="CA_Tot_IA" hidden="1">'[1]Capital Allowance - No PIC'!$J$41</definedName>
    <definedName name="Cap_Check" hidden="1">'[1]R&amp;R Cost Schedule'!$C$27:$C$29</definedName>
    <definedName name="Course_Cost" hidden="1">'[1]PIC - Training &amp; Equip. Leasing'!$F$35:$F$44</definedName>
    <definedName name="IntAdj" hidden="1">'[1]Interest Adjustment Schedule'!$F$39</definedName>
    <definedName name="Medical_Disallowed" hidden="1">'[1]Medical Expense Schedule'!$E$30</definedName>
    <definedName name="_xlnm.Print_Area" localSheetId="0">'1.Introduction'!$A:$D</definedName>
    <definedName name="_xlnm.Print_Area" localSheetId="22">'10.Summary of Claims'!$B$1:$F$32</definedName>
    <definedName name="Rent_Net" hidden="1">'[1]Rental Income Schedule'!$E$37</definedName>
    <definedName name="RR_S14Q" hidden="1">'[1]R&amp;R Cost Schedule'!$E$32</definedName>
    <definedName name="RR_Tot_Amt" hidden="1">'[1]R&amp;R Cost Schedule'!$H$22</definedName>
    <definedName name="Sum_Amt" hidden="1">'[1]PIC Tracker (Optional)'!$H$10:$H$15</definedName>
    <definedName name="TaxComp_CarryBackCA" hidden="1">'[1]Tax Computation'!$F$109</definedName>
    <definedName name="Training_Course" hidden="1">'[1]PIC - Training &amp; Equip. Leasing'!$C$35:$C$44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8" i="9" l="1"/>
  <c r="M37" i="9"/>
  <c r="M36" i="9"/>
  <c r="M35" i="9"/>
  <c r="M34" i="9"/>
  <c r="M33" i="9"/>
  <c r="M32" i="9"/>
  <c r="M31" i="9"/>
  <c r="M30" i="9"/>
  <c r="M29" i="9"/>
  <c r="M28" i="9"/>
  <c r="M27" i="9"/>
  <c r="M26" i="9"/>
  <c r="M25" i="9"/>
  <c r="M24" i="9"/>
  <c r="M23" i="9"/>
  <c r="M22" i="9"/>
  <c r="M21" i="9"/>
  <c r="M20" i="9"/>
  <c r="E15" i="25" l="1"/>
  <c r="H22" i="3"/>
  <c r="T35" i="29"/>
  <c r="R35" i="29"/>
  <c r="S35" i="29" s="1"/>
  <c r="P35" i="29"/>
  <c r="O35" i="29"/>
  <c r="Q35" i="29" s="1"/>
  <c r="M35" i="29"/>
  <c r="N35" i="29" s="1"/>
  <c r="K35" i="29" s="1"/>
  <c r="L35" i="29" s="1"/>
  <c r="H35" i="29"/>
  <c r="T34" i="29"/>
  <c r="R34" i="29"/>
  <c r="S34" i="29" s="1"/>
  <c r="P34" i="29"/>
  <c r="O34" i="29"/>
  <c r="Q34" i="29" s="1"/>
  <c r="M34" i="29"/>
  <c r="N34" i="29" s="1"/>
  <c r="H34" i="29"/>
  <c r="T33" i="29"/>
  <c r="R33" i="29"/>
  <c r="S33" i="29" s="1"/>
  <c r="P33" i="29"/>
  <c r="O33" i="29"/>
  <c r="Q33" i="29" s="1"/>
  <c r="M33" i="29"/>
  <c r="N33" i="29" s="1"/>
  <c r="K33" i="29" s="1"/>
  <c r="L33" i="29" s="1"/>
  <c r="H33" i="29"/>
  <c r="T32" i="29"/>
  <c r="R32" i="29"/>
  <c r="S32" i="29" s="1"/>
  <c r="P32" i="29"/>
  <c r="O32" i="29"/>
  <c r="Q32" i="29" s="1"/>
  <c r="M32" i="29"/>
  <c r="N32" i="29" s="1"/>
  <c r="H32" i="29"/>
  <c r="T31" i="29"/>
  <c r="R31" i="29"/>
  <c r="S31" i="29" s="1"/>
  <c r="P31" i="29"/>
  <c r="O31" i="29"/>
  <c r="Q31" i="29" s="1"/>
  <c r="M31" i="29"/>
  <c r="N31" i="29" s="1"/>
  <c r="K31" i="29" s="1"/>
  <c r="L31" i="29" s="1"/>
  <c r="H31" i="29"/>
  <c r="T30" i="29"/>
  <c r="R30" i="29"/>
  <c r="S30" i="29" s="1"/>
  <c r="P30" i="29"/>
  <c r="O30" i="29"/>
  <c r="Q30" i="29" s="1"/>
  <c r="M30" i="29"/>
  <c r="N30" i="29" s="1"/>
  <c r="H30" i="29"/>
  <c r="T29" i="29"/>
  <c r="R29" i="29"/>
  <c r="S29" i="29" s="1"/>
  <c r="P29" i="29"/>
  <c r="O29" i="29"/>
  <c r="Q29" i="29" s="1"/>
  <c r="M29" i="29"/>
  <c r="N29" i="29" s="1"/>
  <c r="K29" i="29" s="1"/>
  <c r="L29" i="29" s="1"/>
  <c r="H29" i="29"/>
  <c r="T28" i="29"/>
  <c r="R28" i="29"/>
  <c r="S28" i="29" s="1"/>
  <c r="P28" i="29"/>
  <c r="O28" i="29"/>
  <c r="Q28" i="29" s="1"/>
  <c r="M28" i="29"/>
  <c r="N28" i="29" s="1"/>
  <c r="H28" i="29"/>
  <c r="T27" i="29"/>
  <c r="R27" i="29"/>
  <c r="S27" i="29" s="1"/>
  <c r="P27" i="29"/>
  <c r="O27" i="29"/>
  <c r="Q27" i="29" s="1"/>
  <c r="M27" i="29"/>
  <c r="N27" i="29" s="1"/>
  <c r="K27" i="29" s="1"/>
  <c r="L27" i="29" s="1"/>
  <c r="H27" i="29"/>
  <c r="T26" i="29"/>
  <c r="R26" i="29"/>
  <c r="S26" i="29" s="1"/>
  <c r="P26" i="29"/>
  <c r="O26" i="29"/>
  <c r="Q26" i="29" s="1"/>
  <c r="M26" i="29"/>
  <c r="N26" i="29" s="1"/>
  <c r="H26" i="29"/>
  <c r="T25" i="29"/>
  <c r="R25" i="29"/>
  <c r="S25" i="29" s="1"/>
  <c r="P25" i="29"/>
  <c r="O25" i="29"/>
  <c r="Q25" i="29" s="1"/>
  <c r="M25" i="29"/>
  <c r="N25" i="29" s="1"/>
  <c r="H25" i="29"/>
  <c r="T24" i="29"/>
  <c r="R24" i="29"/>
  <c r="S24" i="29" s="1"/>
  <c r="P24" i="29"/>
  <c r="O24" i="29"/>
  <c r="Q24" i="29" s="1"/>
  <c r="M24" i="29"/>
  <c r="N24" i="29" s="1"/>
  <c r="H24" i="29"/>
  <c r="T23" i="29"/>
  <c r="R23" i="29"/>
  <c r="S23" i="29" s="1"/>
  <c r="P23" i="29"/>
  <c r="O23" i="29"/>
  <c r="Q23" i="29" s="1"/>
  <c r="M23" i="29"/>
  <c r="N23" i="29" s="1"/>
  <c r="H23" i="29"/>
  <c r="T22" i="29"/>
  <c r="R22" i="29"/>
  <c r="S22" i="29" s="1"/>
  <c r="P22" i="29"/>
  <c r="O22" i="29"/>
  <c r="Q22" i="29" s="1"/>
  <c r="M22" i="29"/>
  <c r="N22" i="29" s="1"/>
  <c r="H22" i="29"/>
  <c r="T21" i="29"/>
  <c r="R21" i="29"/>
  <c r="S21" i="29" s="1"/>
  <c r="P21" i="29"/>
  <c r="O21" i="29"/>
  <c r="Q21" i="29" s="1"/>
  <c r="M21" i="29"/>
  <c r="N21" i="29" s="1"/>
  <c r="H21" i="29"/>
  <c r="T20" i="29"/>
  <c r="R20" i="29"/>
  <c r="S20" i="29" s="1"/>
  <c r="P20" i="29"/>
  <c r="O20" i="29"/>
  <c r="Q20" i="29" s="1"/>
  <c r="M20" i="29"/>
  <c r="N20" i="29" s="1"/>
  <c r="H20" i="29"/>
  <c r="T19" i="29"/>
  <c r="R19" i="29"/>
  <c r="S19" i="29" s="1"/>
  <c r="P19" i="29"/>
  <c r="O19" i="29"/>
  <c r="Q19" i="29" s="1"/>
  <c r="M19" i="29"/>
  <c r="N19" i="29" s="1"/>
  <c r="H19" i="29"/>
  <c r="T18" i="29"/>
  <c r="R18" i="29"/>
  <c r="S18" i="29" s="1"/>
  <c r="P18" i="29"/>
  <c r="O18" i="29"/>
  <c r="Q18" i="29" s="1"/>
  <c r="M18" i="29"/>
  <c r="N18" i="29" s="1"/>
  <c r="H18" i="29"/>
  <c r="T17" i="29"/>
  <c r="R17" i="29"/>
  <c r="S17" i="29" s="1"/>
  <c r="P17" i="29"/>
  <c r="O17" i="29"/>
  <c r="Q17" i="29" s="1"/>
  <c r="M17" i="29"/>
  <c r="N17" i="29" s="1"/>
  <c r="H17" i="29"/>
  <c r="T16" i="29"/>
  <c r="R16" i="29"/>
  <c r="S16" i="29" s="1"/>
  <c r="P16" i="29"/>
  <c r="O16" i="29"/>
  <c r="Q16" i="29" s="1"/>
  <c r="M16" i="29"/>
  <c r="N16" i="29" s="1"/>
  <c r="H16" i="29"/>
  <c r="C4" i="29"/>
  <c r="C3" i="29"/>
  <c r="C2" i="29"/>
  <c r="F17" i="3"/>
  <c r="P17" i="28"/>
  <c r="R17" i="28" s="1"/>
  <c r="S17" i="28" s="1"/>
  <c r="H19" i="3"/>
  <c r="G37" i="28"/>
  <c r="AC36" i="28"/>
  <c r="Z36" i="28"/>
  <c r="W36" i="28" s="1"/>
  <c r="X36" i="28" s="1"/>
  <c r="AB36" i="28" s="1"/>
  <c r="AD36" i="28" s="1"/>
  <c r="U36" i="28"/>
  <c r="T36" i="28"/>
  <c r="Q36" i="28"/>
  <c r="P36" i="28"/>
  <c r="R36" i="28" s="1"/>
  <c r="N36" i="28"/>
  <c r="O36" i="28" s="1"/>
  <c r="Y36" i="28" s="1"/>
  <c r="G36" i="28"/>
  <c r="AC35" i="28"/>
  <c r="Z35" i="28"/>
  <c r="W35" i="28" s="1"/>
  <c r="X35" i="28" s="1"/>
  <c r="AB35" i="28" s="1"/>
  <c r="AD35" i="28" s="1"/>
  <c r="U35" i="28"/>
  <c r="T35" i="28"/>
  <c r="J36" i="28" s="1"/>
  <c r="K36" i="28" s="1"/>
  <c r="Q35" i="28"/>
  <c r="P35" i="28"/>
  <c r="R35" i="28" s="1"/>
  <c r="N35" i="28"/>
  <c r="O35" i="28" s="1"/>
  <c r="V35" i="28" s="1"/>
  <c r="G35" i="28"/>
  <c r="AC34" i="28"/>
  <c r="Z34" i="28"/>
  <c r="W34" i="28" s="1"/>
  <c r="X34" i="28" s="1"/>
  <c r="AB34" i="28" s="1"/>
  <c r="AD34" i="28" s="1"/>
  <c r="U34" i="28"/>
  <c r="T34" i="28"/>
  <c r="Q34" i="28"/>
  <c r="P34" i="28"/>
  <c r="R34" i="28" s="1"/>
  <c r="N34" i="28"/>
  <c r="O34" i="28" s="1"/>
  <c r="Y34" i="28" s="1"/>
  <c r="G34" i="28"/>
  <c r="AC33" i="28"/>
  <c r="Z33" i="28"/>
  <c r="W33" i="28" s="1"/>
  <c r="X33" i="28" s="1"/>
  <c r="AB33" i="28" s="1"/>
  <c r="AD33" i="28" s="1"/>
  <c r="U33" i="28"/>
  <c r="T33" i="28"/>
  <c r="J34" i="28" s="1"/>
  <c r="K34" i="28" s="1"/>
  <c r="Q33" i="28"/>
  <c r="P33" i="28"/>
  <c r="R33" i="28" s="1"/>
  <c r="N33" i="28"/>
  <c r="O33" i="28" s="1"/>
  <c r="V33" i="28" s="1"/>
  <c r="G33" i="28"/>
  <c r="AC32" i="28"/>
  <c r="Z32" i="28"/>
  <c r="W32" i="28" s="1"/>
  <c r="X32" i="28" s="1"/>
  <c r="AB32" i="28" s="1"/>
  <c r="AD32" i="28" s="1"/>
  <c r="U32" i="28"/>
  <c r="T32" i="28"/>
  <c r="Q32" i="28"/>
  <c r="P32" i="28"/>
  <c r="R32" i="28" s="1"/>
  <c r="N32" i="28"/>
  <c r="O32" i="28" s="1"/>
  <c r="Y32" i="28" s="1"/>
  <c r="G32" i="28"/>
  <c r="AC31" i="28"/>
  <c r="Z31" i="28"/>
  <c r="W31" i="28" s="1"/>
  <c r="X31" i="28" s="1"/>
  <c r="AB31" i="28" s="1"/>
  <c r="AD31" i="28" s="1"/>
  <c r="U31" i="28"/>
  <c r="T31" i="28"/>
  <c r="J32" i="28" s="1"/>
  <c r="K32" i="28" s="1"/>
  <c r="Q31" i="28"/>
  <c r="P31" i="28"/>
  <c r="N31" i="28"/>
  <c r="O31" i="28" s="1"/>
  <c r="V31" i="28" s="1"/>
  <c r="G31" i="28"/>
  <c r="AC30" i="28"/>
  <c r="Z30" i="28"/>
  <c r="W30" i="28" s="1"/>
  <c r="X30" i="28" s="1"/>
  <c r="AB30" i="28" s="1"/>
  <c r="AD30" i="28" s="1"/>
  <c r="U30" i="28"/>
  <c r="T30" i="28"/>
  <c r="Q30" i="28"/>
  <c r="P30" i="28"/>
  <c r="R30" i="28" s="1"/>
  <c r="N30" i="28"/>
  <c r="O30" i="28" s="1"/>
  <c r="Y30" i="28" s="1"/>
  <c r="G30" i="28"/>
  <c r="AC29" i="28"/>
  <c r="Z29" i="28"/>
  <c r="W29" i="28" s="1"/>
  <c r="X29" i="28" s="1"/>
  <c r="AB29" i="28" s="1"/>
  <c r="AD29" i="28" s="1"/>
  <c r="U29" i="28"/>
  <c r="T29" i="28"/>
  <c r="J30" i="28" s="1"/>
  <c r="K30" i="28" s="1"/>
  <c r="Q29" i="28"/>
  <c r="P29" i="28"/>
  <c r="R29" i="28" s="1"/>
  <c r="N29" i="28"/>
  <c r="O29" i="28" s="1"/>
  <c r="V29" i="28" s="1"/>
  <c r="G29" i="28"/>
  <c r="AC28" i="28"/>
  <c r="Z28" i="28"/>
  <c r="W28" i="28" s="1"/>
  <c r="X28" i="28" s="1"/>
  <c r="AB28" i="28" s="1"/>
  <c r="AD28" i="28" s="1"/>
  <c r="U28" i="28"/>
  <c r="T28" i="28"/>
  <c r="Q28" i="28"/>
  <c r="P28" i="28"/>
  <c r="R28" i="28" s="1"/>
  <c r="N28" i="28"/>
  <c r="O28" i="28" s="1"/>
  <c r="Y28" i="28" s="1"/>
  <c r="G28" i="28"/>
  <c r="AC27" i="28"/>
  <c r="Z27" i="28"/>
  <c r="W27" i="28" s="1"/>
  <c r="X27" i="28" s="1"/>
  <c r="AB27" i="28" s="1"/>
  <c r="AD27" i="28" s="1"/>
  <c r="U27" i="28"/>
  <c r="T27" i="28"/>
  <c r="J28" i="28" s="1"/>
  <c r="K28" i="28" s="1"/>
  <c r="Q27" i="28"/>
  <c r="P27" i="28"/>
  <c r="N27" i="28"/>
  <c r="O27" i="28" s="1"/>
  <c r="V27" i="28" s="1"/>
  <c r="G27" i="28"/>
  <c r="AC26" i="28"/>
  <c r="Z26" i="28"/>
  <c r="W26" i="28" s="1"/>
  <c r="X26" i="28" s="1"/>
  <c r="AB26" i="28" s="1"/>
  <c r="AD26" i="28" s="1"/>
  <c r="U26" i="28"/>
  <c r="T26" i="28"/>
  <c r="Q26" i="28"/>
  <c r="P26" i="28"/>
  <c r="R26" i="28" s="1"/>
  <c r="N26" i="28"/>
  <c r="O26" i="28" s="1"/>
  <c r="Y26" i="28" s="1"/>
  <c r="G26" i="28"/>
  <c r="AC25" i="28"/>
  <c r="Z25" i="28"/>
  <c r="W25" i="28" s="1"/>
  <c r="X25" i="28" s="1"/>
  <c r="AB25" i="28" s="1"/>
  <c r="AD25" i="28" s="1"/>
  <c r="U25" i="28"/>
  <c r="T25" i="28"/>
  <c r="J26" i="28" s="1"/>
  <c r="K26" i="28" s="1"/>
  <c r="Q25" i="28"/>
  <c r="P25" i="28"/>
  <c r="R25" i="28" s="1"/>
  <c r="N25" i="28"/>
  <c r="O25" i="28" s="1"/>
  <c r="V25" i="28" s="1"/>
  <c r="G25" i="28"/>
  <c r="AC24" i="28"/>
  <c r="Z24" i="28"/>
  <c r="W24" i="28" s="1"/>
  <c r="X24" i="28" s="1"/>
  <c r="AB24" i="28" s="1"/>
  <c r="AD24" i="28" s="1"/>
  <c r="U24" i="28"/>
  <c r="T24" i="28"/>
  <c r="Q24" i="28"/>
  <c r="P24" i="28"/>
  <c r="N24" i="28"/>
  <c r="O24" i="28" s="1"/>
  <c r="Y24" i="28" s="1"/>
  <c r="G24" i="28"/>
  <c r="AC23" i="28"/>
  <c r="Z23" i="28"/>
  <c r="W23" i="28" s="1"/>
  <c r="X23" i="28" s="1"/>
  <c r="AB23" i="28" s="1"/>
  <c r="AD23" i="28" s="1"/>
  <c r="U23" i="28"/>
  <c r="T23" i="28"/>
  <c r="J24" i="28" s="1"/>
  <c r="K24" i="28" s="1"/>
  <c r="Q23" i="28"/>
  <c r="P23" i="28"/>
  <c r="R23" i="28" s="1"/>
  <c r="N23" i="28"/>
  <c r="O23" i="28" s="1"/>
  <c r="V23" i="28" s="1"/>
  <c r="G23" i="28"/>
  <c r="AC22" i="28"/>
  <c r="Z22" i="28"/>
  <c r="W22" i="28" s="1"/>
  <c r="X22" i="28" s="1"/>
  <c r="AB22" i="28" s="1"/>
  <c r="AD22" i="28" s="1"/>
  <c r="U22" i="28"/>
  <c r="T22" i="28"/>
  <c r="Q22" i="28"/>
  <c r="P22" i="28"/>
  <c r="N22" i="28"/>
  <c r="O22" i="28" s="1"/>
  <c r="Y22" i="28" s="1"/>
  <c r="G22" i="28"/>
  <c r="AC21" i="28"/>
  <c r="Z21" i="28"/>
  <c r="W21" i="28" s="1"/>
  <c r="X21" i="28" s="1"/>
  <c r="AB21" i="28" s="1"/>
  <c r="AD21" i="28" s="1"/>
  <c r="U21" i="28"/>
  <c r="T21" i="28"/>
  <c r="J22" i="28" s="1"/>
  <c r="K22" i="28" s="1"/>
  <c r="Q21" i="28"/>
  <c r="P21" i="28"/>
  <c r="R21" i="28" s="1"/>
  <c r="N21" i="28"/>
  <c r="O21" i="28" s="1"/>
  <c r="V21" i="28" s="1"/>
  <c r="G21" i="28"/>
  <c r="AC20" i="28"/>
  <c r="Z20" i="28"/>
  <c r="W20" i="28" s="1"/>
  <c r="X20" i="28" s="1"/>
  <c r="AB20" i="28" s="1"/>
  <c r="AD20" i="28" s="1"/>
  <c r="U20" i="28"/>
  <c r="T20" i="28"/>
  <c r="Q20" i="28"/>
  <c r="P20" i="28"/>
  <c r="N20" i="28"/>
  <c r="O20" i="28" s="1"/>
  <c r="Y20" i="28" s="1"/>
  <c r="G20" i="28"/>
  <c r="AC19" i="28"/>
  <c r="Z19" i="28"/>
  <c r="W19" i="28" s="1"/>
  <c r="X19" i="28" s="1"/>
  <c r="AB19" i="28" s="1"/>
  <c r="AD19" i="28" s="1"/>
  <c r="U19" i="28"/>
  <c r="T19" i="28"/>
  <c r="J20" i="28" s="1"/>
  <c r="K20" i="28" s="1"/>
  <c r="Q19" i="28"/>
  <c r="P19" i="28"/>
  <c r="R19" i="28" s="1"/>
  <c r="N19" i="28"/>
  <c r="O19" i="28" s="1"/>
  <c r="V19" i="28" s="1"/>
  <c r="G19" i="28"/>
  <c r="AC18" i="28"/>
  <c r="Z18" i="28"/>
  <c r="W18" i="28" s="1"/>
  <c r="X18" i="28" s="1"/>
  <c r="AB18" i="28" s="1"/>
  <c r="AD18" i="28" s="1"/>
  <c r="U18" i="28"/>
  <c r="T18" i="28"/>
  <c r="Q18" i="28"/>
  <c r="P18" i="28"/>
  <c r="N18" i="28"/>
  <c r="O18" i="28" s="1"/>
  <c r="Y18" i="28" s="1"/>
  <c r="G18" i="28"/>
  <c r="AC17" i="28"/>
  <c r="Z17" i="28"/>
  <c r="W17" i="28" s="1"/>
  <c r="X17" i="28" s="1"/>
  <c r="AB17" i="28" s="1"/>
  <c r="AD17" i="28" s="1"/>
  <c r="U17" i="28"/>
  <c r="T17" i="28"/>
  <c r="J18" i="28" s="1"/>
  <c r="Q17" i="28"/>
  <c r="N17" i="28"/>
  <c r="O17" i="28" s="1"/>
  <c r="V17" i="28" s="1"/>
  <c r="C4" i="28"/>
  <c r="C3" i="28"/>
  <c r="C2" i="28"/>
  <c r="F22" i="3"/>
  <c r="F19" i="3"/>
  <c r="D19" i="3"/>
  <c r="D22" i="3"/>
  <c r="G37" i="27"/>
  <c r="AC36" i="27"/>
  <c r="Z36" i="27"/>
  <c r="W36" i="27" s="1"/>
  <c r="X36" i="27" s="1"/>
  <c r="AB36" i="27" s="1"/>
  <c r="AD36" i="27" s="1"/>
  <c r="U36" i="27"/>
  <c r="T36" i="27"/>
  <c r="J37" i="27" s="1"/>
  <c r="K37" i="27" s="1"/>
  <c r="Q36" i="27"/>
  <c r="P36" i="27"/>
  <c r="R36" i="27" s="1"/>
  <c r="N36" i="27"/>
  <c r="O36" i="27" s="1"/>
  <c r="G36" i="27"/>
  <c r="AC35" i="27"/>
  <c r="Z35" i="27"/>
  <c r="W35" i="27" s="1"/>
  <c r="X35" i="27" s="1"/>
  <c r="AB35" i="27" s="1"/>
  <c r="AD35" i="27" s="1"/>
  <c r="U35" i="27"/>
  <c r="T35" i="27"/>
  <c r="J36" i="27" s="1"/>
  <c r="K36" i="27" s="1"/>
  <c r="Q35" i="27"/>
  <c r="P35" i="27"/>
  <c r="R35" i="27" s="1"/>
  <c r="S35" i="27" s="1"/>
  <c r="N35" i="27"/>
  <c r="O35" i="27" s="1"/>
  <c r="V35" i="27" s="1"/>
  <c r="G35" i="27"/>
  <c r="AC34" i="27"/>
  <c r="Z34" i="27"/>
  <c r="W34" i="27" s="1"/>
  <c r="X34" i="27" s="1"/>
  <c r="AB34" i="27" s="1"/>
  <c r="AD34" i="27" s="1"/>
  <c r="U34" i="27"/>
  <c r="T34" i="27"/>
  <c r="J35" i="27" s="1"/>
  <c r="K35" i="27" s="1"/>
  <c r="Q34" i="27"/>
  <c r="P34" i="27"/>
  <c r="R34" i="27" s="1"/>
  <c r="N34" i="27"/>
  <c r="O34" i="27" s="1"/>
  <c r="Y34" i="27" s="1"/>
  <c r="G34" i="27"/>
  <c r="AC33" i="27"/>
  <c r="Z33" i="27"/>
  <c r="W33" i="27" s="1"/>
  <c r="X33" i="27" s="1"/>
  <c r="AB33" i="27" s="1"/>
  <c r="AD33" i="27" s="1"/>
  <c r="U33" i="27"/>
  <c r="T33" i="27"/>
  <c r="J34" i="27" s="1"/>
  <c r="K34" i="27" s="1"/>
  <c r="Q33" i="27"/>
  <c r="P33" i="27"/>
  <c r="R33" i="27" s="1"/>
  <c r="N33" i="27"/>
  <c r="O33" i="27" s="1"/>
  <c r="G33" i="27"/>
  <c r="AC32" i="27"/>
  <c r="Z32" i="27"/>
  <c r="W32" i="27" s="1"/>
  <c r="X32" i="27" s="1"/>
  <c r="AB32" i="27" s="1"/>
  <c r="AD32" i="27" s="1"/>
  <c r="U32" i="27"/>
  <c r="T32" i="27"/>
  <c r="J33" i="27" s="1"/>
  <c r="K33" i="27" s="1"/>
  <c r="Q32" i="27"/>
  <c r="P32" i="27"/>
  <c r="R32" i="27" s="1"/>
  <c r="N32" i="27"/>
  <c r="O32" i="27" s="1"/>
  <c r="G32" i="27"/>
  <c r="AC31" i="27"/>
  <c r="Z31" i="27"/>
  <c r="W31" i="27" s="1"/>
  <c r="X31" i="27" s="1"/>
  <c r="AB31" i="27" s="1"/>
  <c r="AD31" i="27" s="1"/>
  <c r="U31" i="27"/>
  <c r="T31" i="27"/>
  <c r="J32" i="27" s="1"/>
  <c r="K32" i="27" s="1"/>
  <c r="Q31" i="27"/>
  <c r="P31" i="27"/>
  <c r="R31" i="27" s="1"/>
  <c r="N31" i="27"/>
  <c r="O31" i="27" s="1"/>
  <c r="V31" i="27" s="1"/>
  <c r="G31" i="27"/>
  <c r="AC30" i="27"/>
  <c r="Z30" i="27"/>
  <c r="W30" i="27" s="1"/>
  <c r="X30" i="27" s="1"/>
  <c r="AB30" i="27" s="1"/>
  <c r="AD30" i="27" s="1"/>
  <c r="U30" i="27"/>
  <c r="T30" i="27"/>
  <c r="J31" i="27" s="1"/>
  <c r="K31" i="27" s="1"/>
  <c r="Q30" i="27"/>
  <c r="P30" i="27"/>
  <c r="R30" i="27" s="1"/>
  <c r="N30" i="27"/>
  <c r="O30" i="27" s="1"/>
  <c r="G30" i="27"/>
  <c r="AC29" i="27"/>
  <c r="Z29" i="27"/>
  <c r="W29" i="27" s="1"/>
  <c r="X29" i="27" s="1"/>
  <c r="AB29" i="27" s="1"/>
  <c r="AD29" i="27" s="1"/>
  <c r="U29" i="27"/>
  <c r="T29" i="27"/>
  <c r="Q29" i="27"/>
  <c r="P29" i="27"/>
  <c r="N29" i="27"/>
  <c r="O29" i="27" s="1"/>
  <c r="V29" i="27" s="1"/>
  <c r="G29" i="27"/>
  <c r="AC28" i="27"/>
  <c r="Z28" i="27"/>
  <c r="W28" i="27" s="1"/>
  <c r="X28" i="27" s="1"/>
  <c r="AB28" i="27" s="1"/>
  <c r="AD28" i="27" s="1"/>
  <c r="U28" i="27"/>
  <c r="T28" i="27"/>
  <c r="J29" i="27" s="1"/>
  <c r="K29" i="27" s="1"/>
  <c r="Q28" i="27"/>
  <c r="P28" i="27"/>
  <c r="N28" i="27"/>
  <c r="O28" i="27" s="1"/>
  <c r="Y28" i="27" s="1"/>
  <c r="G28" i="27"/>
  <c r="AC27" i="27"/>
  <c r="Z27" i="27"/>
  <c r="W27" i="27" s="1"/>
  <c r="X27" i="27" s="1"/>
  <c r="AB27" i="27" s="1"/>
  <c r="AD27" i="27" s="1"/>
  <c r="U27" i="27"/>
  <c r="T27" i="27"/>
  <c r="J28" i="27" s="1"/>
  <c r="K28" i="27" s="1"/>
  <c r="Q27" i="27"/>
  <c r="P27" i="27"/>
  <c r="R27" i="27" s="1"/>
  <c r="S27" i="27" s="1"/>
  <c r="N27" i="27"/>
  <c r="O27" i="27" s="1"/>
  <c r="V27" i="27" s="1"/>
  <c r="G27" i="27"/>
  <c r="AC26" i="27"/>
  <c r="Z26" i="27"/>
  <c r="W26" i="27" s="1"/>
  <c r="X26" i="27" s="1"/>
  <c r="AB26" i="27" s="1"/>
  <c r="AD26" i="27" s="1"/>
  <c r="U26" i="27"/>
  <c r="T26" i="27"/>
  <c r="J27" i="27" s="1"/>
  <c r="K27" i="27" s="1"/>
  <c r="Q26" i="27"/>
  <c r="P26" i="27"/>
  <c r="R26" i="27" s="1"/>
  <c r="N26" i="27"/>
  <c r="O26" i="27" s="1"/>
  <c r="G26" i="27"/>
  <c r="AC25" i="27"/>
  <c r="Z25" i="27"/>
  <c r="W25" i="27" s="1"/>
  <c r="X25" i="27" s="1"/>
  <c r="AB25" i="27" s="1"/>
  <c r="AD25" i="27" s="1"/>
  <c r="U25" i="27"/>
  <c r="T25" i="27"/>
  <c r="J26" i="27" s="1"/>
  <c r="K26" i="27" s="1"/>
  <c r="Q25" i="27"/>
  <c r="P25" i="27"/>
  <c r="N25" i="27"/>
  <c r="O25" i="27" s="1"/>
  <c r="G25" i="27"/>
  <c r="AC24" i="27"/>
  <c r="Z24" i="27"/>
  <c r="W24" i="27" s="1"/>
  <c r="X24" i="27" s="1"/>
  <c r="AB24" i="27" s="1"/>
  <c r="AD24" i="27" s="1"/>
  <c r="U24" i="27"/>
  <c r="T24" i="27"/>
  <c r="J25" i="27" s="1"/>
  <c r="K25" i="27" s="1"/>
  <c r="Q24" i="27"/>
  <c r="P24" i="27"/>
  <c r="R24" i="27" s="1"/>
  <c r="N24" i="27"/>
  <c r="O24" i="27" s="1"/>
  <c r="Y24" i="27" s="1"/>
  <c r="G24" i="27"/>
  <c r="AC23" i="27"/>
  <c r="Z23" i="27"/>
  <c r="W23" i="27" s="1"/>
  <c r="X23" i="27" s="1"/>
  <c r="AB23" i="27" s="1"/>
  <c r="AD23" i="27" s="1"/>
  <c r="U23" i="27"/>
  <c r="T23" i="27"/>
  <c r="J24" i="27" s="1"/>
  <c r="K24" i="27" s="1"/>
  <c r="Q23" i="27"/>
  <c r="P23" i="27"/>
  <c r="R23" i="27" s="1"/>
  <c r="S23" i="27" s="1"/>
  <c r="N23" i="27"/>
  <c r="O23" i="27" s="1"/>
  <c r="G23" i="27"/>
  <c r="AC22" i="27"/>
  <c r="Z22" i="27"/>
  <c r="W22" i="27" s="1"/>
  <c r="X22" i="27" s="1"/>
  <c r="AB22" i="27" s="1"/>
  <c r="AD22" i="27" s="1"/>
  <c r="U22" i="27"/>
  <c r="T22" i="27"/>
  <c r="J23" i="27" s="1"/>
  <c r="K23" i="27" s="1"/>
  <c r="Q22" i="27"/>
  <c r="P22" i="27"/>
  <c r="R22" i="27" s="1"/>
  <c r="N22" i="27"/>
  <c r="O22" i="27" s="1"/>
  <c r="G22" i="27"/>
  <c r="AC21" i="27"/>
  <c r="Z21" i="27"/>
  <c r="W21" i="27" s="1"/>
  <c r="X21" i="27" s="1"/>
  <c r="AB21" i="27" s="1"/>
  <c r="AD21" i="27" s="1"/>
  <c r="U21" i="27"/>
  <c r="T21" i="27"/>
  <c r="Q21" i="27"/>
  <c r="P21" i="27"/>
  <c r="R21" i="27" s="1"/>
  <c r="N21" i="27"/>
  <c r="O21" i="27" s="1"/>
  <c r="V21" i="27" s="1"/>
  <c r="G21" i="27"/>
  <c r="AC20" i="27"/>
  <c r="Z20" i="27"/>
  <c r="W20" i="27" s="1"/>
  <c r="X20" i="27" s="1"/>
  <c r="AB20" i="27" s="1"/>
  <c r="AD20" i="27" s="1"/>
  <c r="U20" i="27"/>
  <c r="T20" i="27"/>
  <c r="J21" i="27" s="1"/>
  <c r="K21" i="27" s="1"/>
  <c r="Q20" i="27"/>
  <c r="P20" i="27"/>
  <c r="R20" i="27" s="1"/>
  <c r="N20" i="27"/>
  <c r="O20" i="27" s="1"/>
  <c r="G20" i="27"/>
  <c r="AC19" i="27"/>
  <c r="Z19" i="27"/>
  <c r="W19" i="27" s="1"/>
  <c r="X19" i="27" s="1"/>
  <c r="AB19" i="27" s="1"/>
  <c r="AD19" i="27" s="1"/>
  <c r="U19" i="27"/>
  <c r="T19" i="27"/>
  <c r="J20" i="27" s="1"/>
  <c r="K20" i="27" s="1"/>
  <c r="Q19" i="27"/>
  <c r="P19" i="27"/>
  <c r="R19" i="27" s="1"/>
  <c r="S19" i="27" s="1"/>
  <c r="N19" i="27"/>
  <c r="O19" i="27" s="1"/>
  <c r="V19" i="27" s="1"/>
  <c r="G19" i="27"/>
  <c r="AC18" i="27"/>
  <c r="Z18" i="27"/>
  <c r="W18" i="27" s="1"/>
  <c r="X18" i="27" s="1"/>
  <c r="AB18" i="27" s="1"/>
  <c r="AD18" i="27" s="1"/>
  <c r="U18" i="27"/>
  <c r="T18" i="27"/>
  <c r="J19" i="27" s="1"/>
  <c r="K19" i="27" s="1"/>
  <c r="Q18" i="27"/>
  <c r="P18" i="27"/>
  <c r="R18" i="27" s="1"/>
  <c r="N18" i="27"/>
  <c r="O18" i="27" s="1"/>
  <c r="G18" i="27"/>
  <c r="AC17" i="27"/>
  <c r="Z17" i="27"/>
  <c r="W17" i="27" s="1"/>
  <c r="X17" i="27" s="1"/>
  <c r="AB17" i="27" s="1"/>
  <c r="AD17" i="27" s="1"/>
  <c r="U17" i="27"/>
  <c r="T17" i="27"/>
  <c r="J18" i="27" s="1"/>
  <c r="Q17" i="27"/>
  <c r="P17" i="27"/>
  <c r="R17" i="27" s="1"/>
  <c r="N17" i="27"/>
  <c r="O17" i="27" s="1"/>
  <c r="Y17" i="27" s="1"/>
  <c r="C4" i="27"/>
  <c r="C3" i="27"/>
  <c r="C2" i="27"/>
  <c r="T35" i="26"/>
  <c r="R35" i="26"/>
  <c r="S35" i="26" s="1"/>
  <c r="P35" i="26"/>
  <c r="O35" i="26"/>
  <c r="Q35" i="26" s="1"/>
  <c r="M35" i="26"/>
  <c r="N35" i="26" s="1"/>
  <c r="H35" i="26"/>
  <c r="T34" i="26"/>
  <c r="R34" i="26"/>
  <c r="S34" i="26" s="1"/>
  <c r="P34" i="26"/>
  <c r="O34" i="26"/>
  <c r="Q34" i="26" s="1"/>
  <c r="M34" i="26"/>
  <c r="N34" i="26" s="1"/>
  <c r="H34" i="26"/>
  <c r="T33" i="26"/>
  <c r="R33" i="26"/>
  <c r="S33" i="26" s="1"/>
  <c r="P33" i="26"/>
  <c r="O33" i="26"/>
  <c r="Q33" i="26" s="1"/>
  <c r="M33" i="26"/>
  <c r="N33" i="26" s="1"/>
  <c r="H33" i="26"/>
  <c r="T32" i="26"/>
  <c r="R32" i="26"/>
  <c r="S32" i="26" s="1"/>
  <c r="P32" i="26"/>
  <c r="O32" i="26"/>
  <c r="Q32" i="26" s="1"/>
  <c r="M32" i="26"/>
  <c r="N32" i="26" s="1"/>
  <c r="H32" i="26"/>
  <c r="T31" i="26"/>
  <c r="R31" i="26"/>
  <c r="S31" i="26" s="1"/>
  <c r="P31" i="26"/>
  <c r="O31" i="26"/>
  <c r="Q31" i="26" s="1"/>
  <c r="M31" i="26"/>
  <c r="N31" i="26" s="1"/>
  <c r="H31" i="26"/>
  <c r="T30" i="26"/>
  <c r="R30" i="26"/>
  <c r="S30" i="26" s="1"/>
  <c r="P30" i="26"/>
  <c r="O30" i="26"/>
  <c r="Q30" i="26" s="1"/>
  <c r="M30" i="26"/>
  <c r="N30" i="26" s="1"/>
  <c r="H30" i="26"/>
  <c r="T29" i="26"/>
  <c r="R29" i="26"/>
  <c r="S29" i="26" s="1"/>
  <c r="P29" i="26"/>
  <c r="O29" i="26"/>
  <c r="Q29" i="26" s="1"/>
  <c r="M29" i="26"/>
  <c r="N29" i="26" s="1"/>
  <c r="H29" i="26"/>
  <c r="T28" i="26"/>
  <c r="R28" i="26"/>
  <c r="S28" i="26" s="1"/>
  <c r="P28" i="26"/>
  <c r="O28" i="26"/>
  <c r="Q28" i="26" s="1"/>
  <c r="M28" i="26"/>
  <c r="N28" i="26" s="1"/>
  <c r="H28" i="26"/>
  <c r="T27" i="26"/>
  <c r="R27" i="26"/>
  <c r="S27" i="26" s="1"/>
  <c r="P27" i="26"/>
  <c r="O27" i="26"/>
  <c r="Q27" i="26" s="1"/>
  <c r="M27" i="26"/>
  <c r="N27" i="26" s="1"/>
  <c r="H27" i="26"/>
  <c r="T26" i="26"/>
  <c r="R26" i="26"/>
  <c r="S26" i="26" s="1"/>
  <c r="P26" i="26"/>
  <c r="O26" i="26"/>
  <c r="Q26" i="26" s="1"/>
  <c r="M26" i="26"/>
  <c r="N26" i="26" s="1"/>
  <c r="H26" i="26"/>
  <c r="T25" i="26"/>
  <c r="R25" i="26"/>
  <c r="S25" i="26" s="1"/>
  <c r="P25" i="26"/>
  <c r="O25" i="26"/>
  <c r="Q25" i="26" s="1"/>
  <c r="M25" i="26"/>
  <c r="N25" i="26" s="1"/>
  <c r="H25" i="26"/>
  <c r="T24" i="26"/>
  <c r="R24" i="26"/>
  <c r="S24" i="26" s="1"/>
  <c r="P24" i="26"/>
  <c r="O24" i="26"/>
  <c r="Q24" i="26" s="1"/>
  <c r="M24" i="26"/>
  <c r="N24" i="26" s="1"/>
  <c r="H24" i="26"/>
  <c r="T23" i="26"/>
  <c r="R23" i="26"/>
  <c r="S23" i="26" s="1"/>
  <c r="P23" i="26"/>
  <c r="O23" i="26"/>
  <c r="Q23" i="26" s="1"/>
  <c r="M23" i="26"/>
  <c r="N23" i="26" s="1"/>
  <c r="H23" i="26"/>
  <c r="T22" i="26"/>
  <c r="R22" i="26"/>
  <c r="S22" i="26" s="1"/>
  <c r="P22" i="26"/>
  <c r="O22" i="26"/>
  <c r="Q22" i="26" s="1"/>
  <c r="M22" i="26"/>
  <c r="N22" i="26" s="1"/>
  <c r="H22" i="26"/>
  <c r="T21" i="26"/>
  <c r="R21" i="26"/>
  <c r="S21" i="26" s="1"/>
  <c r="P21" i="26"/>
  <c r="O21" i="26"/>
  <c r="Q21" i="26" s="1"/>
  <c r="M21" i="26"/>
  <c r="N21" i="26" s="1"/>
  <c r="H21" i="26"/>
  <c r="T20" i="26"/>
  <c r="R20" i="26"/>
  <c r="S20" i="26" s="1"/>
  <c r="P20" i="26"/>
  <c r="O20" i="26"/>
  <c r="Q20" i="26" s="1"/>
  <c r="M20" i="26"/>
  <c r="N20" i="26" s="1"/>
  <c r="H20" i="26"/>
  <c r="T19" i="26"/>
  <c r="R19" i="26"/>
  <c r="S19" i="26" s="1"/>
  <c r="P19" i="26"/>
  <c r="O19" i="26"/>
  <c r="Q19" i="26" s="1"/>
  <c r="M19" i="26"/>
  <c r="N19" i="26" s="1"/>
  <c r="H19" i="26"/>
  <c r="T18" i="26"/>
  <c r="R18" i="26"/>
  <c r="S18" i="26" s="1"/>
  <c r="P18" i="26"/>
  <c r="O18" i="26"/>
  <c r="Q18" i="26" s="1"/>
  <c r="M18" i="26"/>
  <c r="N18" i="26" s="1"/>
  <c r="H18" i="26"/>
  <c r="T17" i="26"/>
  <c r="R17" i="26"/>
  <c r="S17" i="26" s="1"/>
  <c r="P17" i="26"/>
  <c r="O17" i="26"/>
  <c r="Q17" i="26" s="1"/>
  <c r="M17" i="26"/>
  <c r="N17" i="26" s="1"/>
  <c r="H17" i="26"/>
  <c r="T16" i="26"/>
  <c r="R16" i="26"/>
  <c r="S16" i="26" s="1"/>
  <c r="P16" i="26"/>
  <c r="O16" i="26"/>
  <c r="Q16" i="26" s="1"/>
  <c r="M16" i="26"/>
  <c r="N16" i="26" s="1"/>
  <c r="H16" i="26"/>
  <c r="C4" i="26"/>
  <c r="C3" i="26"/>
  <c r="C2" i="26"/>
  <c r="L15" i="10"/>
  <c r="M15" i="10" s="1"/>
  <c r="H15" i="10" s="1"/>
  <c r="I15" i="10" s="1"/>
  <c r="Q15" i="10"/>
  <c r="N15" i="10" s="1"/>
  <c r="O15" i="10" s="1"/>
  <c r="AA27" i="27" l="1"/>
  <c r="AA35" i="27"/>
  <c r="AA21" i="28"/>
  <c r="AA31" i="27"/>
  <c r="V25" i="27"/>
  <c r="AA25" i="27" s="1"/>
  <c r="Y25" i="27"/>
  <c r="Y19" i="27"/>
  <c r="Y27" i="27"/>
  <c r="Y35" i="27"/>
  <c r="AA19" i="28"/>
  <c r="Y32" i="27"/>
  <c r="V32" i="27"/>
  <c r="AA32" i="27" s="1"/>
  <c r="Y20" i="27"/>
  <c r="V20" i="27"/>
  <c r="AA20" i="27" s="1"/>
  <c r="V33" i="27"/>
  <c r="AA33" i="27" s="1"/>
  <c r="Y33" i="27"/>
  <c r="V23" i="27"/>
  <c r="AA23" i="27" s="1"/>
  <c r="Y23" i="27"/>
  <c r="Y29" i="27"/>
  <c r="R24" i="28"/>
  <c r="S24" i="28" s="1"/>
  <c r="S19" i="28"/>
  <c r="S29" i="28"/>
  <c r="S36" i="28"/>
  <c r="R31" i="28"/>
  <c r="S31" i="28" s="1"/>
  <c r="AA21" i="27"/>
  <c r="R22" i="28"/>
  <c r="S22" i="28" s="1"/>
  <c r="V24" i="27"/>
  <c r="AA24" i="27" s="1"/>
  <c r="Y31" i="27"/>
  <c r="S32" i="28"/>
  <c r="V28" i="27"/>
  <c r="AA28" i="27" s="1"/>
  <c r="S23" i="28"/>
  <c r="R20" i="28"/>
  <c r="S20" i="28" s="1"/>
  <c r="Y21" i="27"/>
  <c r="AA29" i="27"/>
  <c r="S28" i="28"/>
  <c r="R27" i="28"/>
  <c r="S27" i="28" s="1"/>
  <c r="S21" i="28"/>
  <c r="S35" i="28"/>
  <c r="R18" i="28"/>
  <c r="S18" i="28" s="1"/>
  <c r="K28" i="29"/>
  <c r="L28" i="29" s="1"/>
  <c r="I28" i="29"/>
  <c r="I18" i="29"/>
  <c r="K18" i="29"/>
  <c r="L18" i="29" s="1"/>
  <c r="I26" i="29"/>
  <c r="K26" i="29"/>
  <c r="L26" i="29" s="1"/>
  <c r="K17" i="29"/>
  <c r="L17" i="29" s="1"/>
  <c r="I17" i="29"/>
  <c r="K25" i="29"/>
  <c r="L25" i="29" s="1"/>
  <c r="I25" i="29"/>
  <c r="K16" i="29"/>
  <c r="I16" i="29"/>
  <c r="I24" i="29"/>
  <c r="K24" i="29"/>
  <c r="L24" i="29" s="1"/>
  <c r="K22" i="29"/>
  <c r="L22" i="29" s="1"/>
  <c r="I22" i="29"/>
  <c r="K34" i="29"/>
  <c r="L34" i="29" s="1"/>
  <c r="I34" i="29"/>
  <c r="K21" i="29"/>
  <c r="L21" i="29" s="1"/>
  <c r="I21" i="29"/>
  <c r="I32" i="29"/>
  <c r="K32" i="29"/>
  <c r="L32" i="29" s="1"/>
  <c r="K23" i="29"/>
  <c r="L23" i="29" s="1"/>
  <c r="I23" i="29"/>
  <c r="I20" i="29"/>
  <c r="K20" i="29"/>
  <c r="L20" i="29" s="1"/>
  <c r="I30" i="29"/>
  <c r="K30" i="29"/>
  <c r="L30" i="29" s="1"/>
  <c r="K19" i="29"/>
  <c r="L19" i="29" s="1"/>
  <c r="I19" i="29"/>
  <c r="I27" i="29"/>
  <c r="I29" i="29"/>
  <c r="I31" i="29"/>
  <c r="I33" i="29"/>
  <c r="I35" i="29"/>
  <c r="S26" i="28"/>
  <c r="S30" i="28"/>
  <c r="S34" i="28"/>
  <c r="S25" i="28"/>
  <c r="S33" i="28"/>
  <c r="AA17" i="28"/>
  <c r="AA23" i="28"/>
  <c r="AA25" i="28"/>
  <c r="AA27" i="28"/>
  <c r="AA29" i="28"/>
  <c r="AA31" i="28"/>
  <c r="AA33" i="28"/>
  <c r="AA35" i="28"/>
  <c r="Y17" i="28"/>
  <c r="K18" i="28"/>
  <c r="Y19" i="28"/>
  <c r="Y21" i="28"/>
  <c r="Y23" i="28"/>
  <c r="Y25" i="28"/>
  <c r="Y27" i="28"/>
  <c r="Y29" i="28"/>
  <c r="Y31" i="28"/>
  <c r="Y33" i="28"/>
  <c r="Y35" i="28"/>
  <c r="V18" i="28"/>
  <c r="AA18" i="28" s="1"/>
  <c r="V20" i="28"/>
  <c r="AA20" i="28" s="1"/>
  <c r="V22" i="28"/>
  <c r="AA22" i="28" s="1"/>
  <c r="V24" i="28"/>
  <c r="AA24" i="28" s="1"/>
  <c r="V26" i="28"/>
  <c r="AA26" i="28" s="1"/>
  <c r="V28" i="28"/>
  <c r="AA28" i="28" s="1"/>
  <c r="V30" i="28"/>
  <c r="AA30" i="28" s="1"/>
  <c r="V32" i="28"/>
  <c r="AA32" i="28" s="1"/>
  <c r="V34" i="28"/>
  <c r="AA34" i="28" s="1"/>
  <c r="V36" i="28"/>
  <c r="AA36" i="28" s="1"/>
  <c r="J19" i="28"/>
  <c r="K19" i="28" s="1"/>
  <c r="J23" i="28"/>
  <c r="K23" i="28" s="1"/>
  <c r="J29" i="28"/>
  <c r="K29" i="28" s="1"/>
  <c r="J33" i="28"/>
  <c r="K33" i="28" s="1"/>
  <c r="J35" i="28"/>
  <c r="K35" i="28" s="1"/>
  <c r="J37" i="28"/>
  <c r="K37" i="28" s="1"/>
  <c r="J21" i="28"/>
  <c r="K21" i="28" s="1"/>
  <c r="J25" i="28"/>
  <c r="K25" i="28" s="1"/>
  <c r="J27" i="28"/>
  <c r="K27" i="28" s="1"/>
  <c r="J31" i="28"/>
  <c r="K31" i="28" s="1"/>
  <c r="J30" i="27"/>
  <c r="K30" i="27" s="1"/>
  <c r="S24" i="27"/>
  <c r="S30" i="27"/>
  <c r="S36" i="27"/>
  <c r="R29" i="27"/>
  <c r="S29" i="27" s="1"/>
  <c r="R28" i="27"/>
  <c r="S28" i="27" s="1"/>
  <c r="S20" i="27"/>
  <c r="S26" i="27"/>
  <c r="R25" i="27"/>
  <c r="S25" i="27" s="1"/>
  <c r="S33" i="27"/>
  <c r="S32" i="27"/>
  <c r="AA19" i="27"/>
  <c r="J22" i="27"/>
  <c r="K22" i="27" s="1"/>
  <c r="S22" i="27"/>
  <c r="S18" i="27"/>
  <c r="S31" i="27"/>
  <c r="S34" i="27"/>
  <c r="S21" i="27"/>
  <c r="S17" i="27"/>
  <c r="Y26" i="27"/>
  <c r="V26" i="27"/>
  <c r="AA26" i="27" s="1"/>
  <c r="Y36" i="27"/>
  <c r="V36" i="27"/>
  <c r="AA36" i="27" s="1"/>
  <c r="Y30" i="27"/>
  <c r="V30" i="27"/>
  <c r="AA30" i="27" s="1"/>
  <c r="Y22" i="27"/>
  <c r="V22" i="27"/>
  <c r="AA22" i="27" s="1"/>
  <c r="Y18" i="27"/>
  <c r="V18" i="27"/>
  <c r="AA18" i="27" s="1"/>
  <c r="V17" i="27"/>
  <c r="AA17" i="27" s="1"/>
  <c r="K18" i="27"/>
  <c r="V34" i="27"/>
  <c r="AA34" i="27" s="1"/>
  <c r="K27" i="26"/>
  <c r="L27" i="26" s="1"/>
  <c r="I27" i="26"/>
  <c r="K25" i="26"/>
  <c r="L25" i="26" s="1"/>
  <c r="I25" i="26"/>
  <c r="I32" i="26"/>
  <c r="K32" i="26"/>
  <c r="L32" i="26" s="1"/>
  <c r="K29" i="26"/>
  <c r="L29" i="26" s="1"/>
  <c r="I29" i="26"/>
  <c r="K34" i="26"/>
  <c r="L34" i="26" s="1"/>
  <c r="I34" i="26"/>
  <c r="K23" i="26"/>
  <c r="L23" i="26" s="1"/>
  <c r="I23" i="26"/>
  <c r="K30" i="26"/>
  <c r="L30" i="26" s="1"/>
  <c r="I30" i="26"/>
  <c r="I20" i="26"/>
  <c r="K20" i="26"/>
  <c r="L20" i="26" s="1"/>
  <c r="K21" i="26"/>
  <c r="L21" i="26" s="1"/>
  <c r="I21" i="26"/>
  <c r="I16" i="26"/>
  <c r="K16" i="26"/>
  <c r="K19" i="26"/>
  <c r="L19" i="26" s="1"/>
  <c r="I19" i="26"/>
  <c r="I28" i="26"/>
  <c r="K28" i="26"/>
  <c r="L28" i="26" s="1"/>
  <c r="K18" i="26"/>
  <c r="L18" i="26" s="1"/>
  <c r="I18" i="26"/>
  <c r="K26" i="26"/>
  <c r="L26" i="26" s="1"/>
  <c r="I26" i="26"/>
  <c r="K17" i="26"/>
  <c r="L17" i="26" s="1"/>
  <c r="I17" i="26"/>
  <c r="K35" i="26"/>
  <c r="L35" i="26" s="1"/>
  <c r="I35" i="26"/>
  <c r="K33" i="26"/>
  <c r="L33" i="26" s="1"/>
  <c r="I33" i="26"/>
  <c r="I24" i="26"/>
  <c r="K24" i="26"/>
  <c r="L24" i="26" s="1"/>
  <c r="K22" i="26"/>
  <c r="L22" i="26" s="1"/>
  <c r="I22" i="26"/>
  <c r="K31" i="26"/>
  <c r="L31" i="26" s="1"/>
  <c r="I31" i="26"/>
  <c r="P15" i="10"/>
  <c r="J15" i="10" s="1"/>
  <c r="K15" i="10" s="1"/>
  <c r="T17" i="11"/>
  <c r="T18" i="11"/>
  <c r="T19" i="11"/>
  <c r="T20" i="11"/>
  <c r="T21" i="11"/>
  <c r="T22" i="11"/>
  <c r="T23" i="11"/>
  <c r="T24" i="11"/>
  <c r="T25" i="11"/>
  <c r="T26" i="11"/>
  <c r="T27" i="11"/>
  <c r="T28" i="11"/>
  <c r="T29" i="11"/>
  <c r="T30" i="11"/>
  <c r="T31" i="11"/>
  <c r="T32" i="11"/>
  <c r="T33" i="11"/>
  <c r="T34" i="11"/>
  <c r="T35" i="11"/>
  <c r="T16" i="11"/>
  <c r="J38" i="27" l="1"/>
  <c r="N15" i="3" s="1"/>
  <c r="K36" i="26"/>
  <c r="M24" i="3" s="1"/>
  <c r="K38" i="27"/>
  <c r="K36" i="29"/>
  <c r="N24" i="3" s="1"/>
  <c r="L16" i="29"/>
  <c r="L36" i="29" s="1"/>
  <c r="K38" i="28"/>
  <c r="J38" i="28"/>
  <c r="O15" i="3" s="1"/>
  <c r="L16" i="26"/>
  <c r="L36" i="26" s="1"/>
  <c r="H18" i="5"/>
  <c r="H19" i="5"/>
  <c r="H20" i="5"/>
  <c r="H21" i="5"/>
  <c r="H22" i="5"/>
  <c r="H23" i="5"/>
  <c r="H24" i="5"/>
  <c r="H25" i="5"/>
  <c r="H26" i="5"/>
  <c r="H27" i="5"/>
  <c r="H28" i="5"/>
  <c r="H29" i="5"/>
  <c r="H30" i="5"/>
  <c r="H31" i="5"/>
  <c r="H32" i="5"/>
  <c r="H33" i="5"/>
  <c r="H34" i="5"/>
  <c r="H35" i="5"/>
  <c r="H36" i="5"/>
  <c r="N18" i="5" l="1"/>
  <c r="N19" i="5"/>
  <c r="N20" i="5"/>
  <c r="N21" i="5"/>
  <c r="N22" i="5"/>
  <c r="N23" i="5"/>
  <c r="N24" i="5"/>
  <c r="N25" i="5"/>
  <c r="N26" i="5"/>
  <c r="N27" i="5"/>
  <c r="N28" i="5"/>
  <c r="N29" i="5"/>
  <c r="N30" i="5"/>
  <c r="N31" i="5"/>
  <c r="N32" i="5"/>
  <c r="N33" i="5"/>
  <c r="N34" i="5"/>
  <c r="N35" i="5"/>
  <c r="N36" i="5"/>
  <c r="N17" i="5"/>
  <c r="H17" i="5" s="1"/>
  <c r="F18" i="5" l="1"/>
  <c r="F19" i="5"/>
  <c r="F20" i="5"/>
  <c r="F21" i="5"/>
  <c r="F22" i="5"/>
  <c r="F23" i="5"/>
  <c r="F24" i="5"/>
  <c r="F25" i="5"/>
  <c r="F26" i="5"/>
  <c r="F27" i="5"/>
  <c r="F28" i="5"/>
  <c r="F29" i="5"/>
  <c r="F30" i="5"/>
  <c r="F31" i="5"/>
  <c r="F32" i="5"/>
  <c r="F33" i="5"/>
  <c r="F34" i="5"/>
  <c r="F35" i="5"/>
  <c r="F36" i="5"/>
  <c r="F17" i="5"/>
  <c r="B35" i="2" l="1"/>
  <c r="F32" i="25" l="1"/>
  <c r="F35" i="2" l="1"/>
  <c r="J16" i="4" l="1"/>
  <c r="E49" i="25" l="1"/>
  <c r="E11" i="25"/>
  <c r="E7" i="25"/>
  <c r="F15" i="3" l="1"/>
  <c r="D15" i="3" l="1"/>
  <c r="H20" i="23" l="1"/>
  <c r="H21" i="23"/>
  <c r="H22" i="23"/>
  <c r="H23" i="23"/>
  <c r="H24" i="23"/>
  <c r="H25" i="23"/>
  <c r="H26" i="23"/>
  <c r="H27" i="23"/>
  <c r="H28" i="23"/>
  <c r="H29" i="23"/>
  <c r="H30" i="23"/>
  <c r="H31" i="23"/>
  <c r="H32" i="23"/>
  <c r="H33" i="23"/>
  <c r="H34" i="23"/>
  <c r="H35" i="23"/>
  <c r="H36" i="23"/>
  <c r="H37" i="23"/>
  <c r="H38" i="23"/>
  <c r="F27" i="7" l="1"/>
  <c r="C2" i="18" l="1"/>
  <c r="C2" i="17"/>
  <c r="C2" i="23"/>
  <c r="C2" i="22"/>
  <c r="C2" i="21"/>
  <c r="C2" i="20"/>
  <c r="C2" i="12"/>
  <c r="C2" i="11"/>
  <c r="C2" i="10"/>
  <c r="C2" i="9"/>
  <c r="C2" i="8"/>
  <c r="C2" i="7"/>
  <c r="C2" i="6"/>
  <c r="C2" i="5"/>
  <c r="C2" i="4"/>
  <c r="F2" i="3"/>
  <c r="C3" i="18"/>
  <c r="C3" i="17"/>
  <c r="C3" i="23"/>
  <c r="C3" i="22"/>
  <c r="C3" i="21"/>
  <c r="C3" i="20"/>
  <c r="C3" i="12"/>
  <c r="C3" i="11"/>
  <c r="C3" i="10"/>
  <c r="C3" i="9"/>
  <c r="C3" i="8"/>
  <c r="C3" i="7"/>
  <c r="C3" i="6"/>
  <c r="C3" i="5"/>
  <c r="C3" i="4"/>
  <c r="F3" i="3"/>
  <c r="C4" i="18"/>
  <c r="C4" i="17"/>
  <c r="C4" i="23"/>
  <c r="C4" i="22"/>
  <c r="C4" i="21"/>
  <c r="C4" i="20"/>
  <c r="C4" i="12"/>
  <c r="C4" i="11"/>
  <c r="C4" i="10"/>
  <c r="C4" i="9"/>
  <c r="C4" i="8"/>
  <c r="C4" i="7"/>
  <c r="C4" i="6"/>
  <c r="C4" i="5"/>
  <c r="C4" i="4"/>
  <c r="F4" i="3"/>
  <c r="M34" i="17"/>
  <c r="M33" i="17"/>
  <c r="M32" i="17"/>
  <c r="M31" i="17"/>
  <c r="M30" i="17"/>
  <c r="M29" i="17"/>
  <c r="M28" i="17"/>
  <c r="M27" i="17"/>
  <c r="M26" i="17"/>
  <c r="M25" i="17"/>
  <c r="M24" i="17"/>
  <c r="M23" i="17"/>
  <c r="M22" i="17"/>
  <c r="M21" i="17"/>
  <c r="M20" i="17"/>
  <c r="M19" i="17"/>
  <c r="M18" i="17"/>
  <c r="M17" i="17"/>
  <c r="M16" i="17"/>
  <c r="M15" i="17"/>
  <c r="L37" i="23"/>
  <c r="L36" i="23"/>
  <c r="L35" i="23"/>
  <c r="L34" i="23"/>
  <c r="L33" i="23"/>
  <c r="L32" i="23"/>
  <c r="L31" i="23"/>
  <c r="L30" i="23"/>
  <c r="L29" i="23"/>
  <c r="L28" i="23"/>
  <c r="L27" i="23"/>
  <c r="L26" i="23"/>
  <c r="L25" i="23"/>
  <c r="L24" i="23"/>
  <c r="L23" i="23"/>
  <c r="L22" i="23"/>
  <c r="L21" i="23"/>
  <c r="L20" i="23"/>
  <c r="L19" i="23"/>
  <c r="L18" i="23"/>
  <c r="L33" i="22"/>
  <c r="L32" i="22"/>
  <c r="L31" i="22"/>
  <c r="L30" i="22"/>
  <c r="L29" i="22"/>
  <c r="L28" i="22"/>
  <c r="L27" i="22"/>
  <c r="L26" i="22"/>
  <c r="L25" i="22"/>
  <c r="L24" i="22"/>
  <c r="L23" i="22"/>
  <c r="L22" i="22"/>
  <c r="L21" i="22"/>
  <c r="L20" i="22"/>
  <c r="L19" i="22"/>
  <c r="L18" i="22"/>
  <c r="L17" i="22"/>
  <c r="L16" i="22"/>
  <c r="L15" i="22"/>
  <c r="L14" i="22"/>
  <c r="N35" i="21"/>
  <c r="N34" i="21"/>
  <c r="N33" i="21"/>
  <c r="N32" i="21"/>
  <c r="N31" i="21"/>
  <c r="N30" i="21"/>
  <c r="N29" i="21"/>
  <c r="N28" i="21"/>
  <c r="N27" i="21"/>
  <c r="N26" i="21"/>
  <c r="N25" i="21"/>
  <c r="N24" i="21"/>
  <c r="N23" i="21"/>
  <c r="N22" i="21"/>
  <c r="N21" i="21"/>
  <c r="N20" i="21"/>
  <c r="N19" i="21"/>
  <c r="N18" i="21"/>
  <c r="N17" i="21"/>
  <c r="N16" i="21"/>
  <c r="O33" i="12"/>
  <c r="O32" i="12"/>
  <c r="O31" i="12"/>
  <c r="O30" i="12"/>
  <c r="O29" i="12"/>
  <c r="O28" i="12"/>
  <c r="O27" i="12"/>
  <c r="O26" i="12"/>
  <c r="O25" i="12"/>
  <c r="O24" i="12"/>
  <c r="O23" i="12"/>
  <c r="O22" i="12"/>
  <c r="O21" i="12"/>
  <c r="O20" i="12"/>
  <c r="O19" i="12"/>
  <c r="O18" i="12"/>
  <c r="O17" i="12"/>
  <c r="O16" i="12"/>
  <c r="O15" i="12"/>
  <c r="O14" i="12"/>
  <c r="O35" i="11"/>
  <c r="M35" i="11"/>
  <c r="N35" i="11" s="1"/>
  <c r="O34" i="11"/>
  <c r="M34" i="11"/>
  <c r="N34" i="11" s="1"/>
  <c r="O33" i="11"/>
  <c r="M33" i="11"/>
  <c r="N33" i="11" s="1"/>
  <c r="O32" i="11"/>
  <c r="M32" i="11"/>
  <c r="N32" i="11" s="1"/>
  <c r="O31" i="11"/>
  <c r="M31" i="11"/>
  <c r="N31" i="11" s="1"/>
  <c r="O30" i="11"/>
  <c r="M30" i="11"/>
  <c r="N30" i="11" s="1"/>
  <c r="O29" i="11"/>
  <c r="M29" i="11"/>
  <c r="N29" i="11" s="1"/>
  <c r="O28" i="11"/>
  <c r="M28" i="11"/>
  <c r="N28" i="11" s="1"/>
  <c r="O27" i="11"/>
  <c r="M27" i="11"/>
  <c r="N27" i="11" s="1"/>
  <c r="O26" i="11"/>
  <c r="M26" i="11"/>
  <c r="N26" i="11" s="1"/>
  <c r="O25" i="11"/>
  <c r="M25" i="11"/>
  <c r="N25" i="11" s="1"/>
  <c r="O24" i="11"/>
  <c r="M24" i="11"/>
  <c r="N24" i="11" s="1"/>
  <c r="O23" i="11"/>
  <c r="M23" i="11"/>
  <c r="N23" i="11" s="1"/>
  <c r="O22" i="11"/>
  <c r="M22" i="11"/>
  <c r="N22" i="11" s="1"/>
  <c r="O21" i="11"/>
  <c r="M21" i="11"/>
  <c r="N21" i="11" s="1"/>
  <c r="O20" i="11"/>
  <c r="M20" i="11"/>
  <c r="N20" i="11" s="1"/>
  <c r="O19" i="11"/>
  <c r="M19" i="11"/>
  <c r="N19" i="11" s="1"/>
  <c r="O18" i="11"/>
  <c r="M18" i="11"/>
  <c r="N18" i="11" s="1"/>
  <c r="O17" i="11"/>
  <c r="M17" i="11"/>
  <c r="N17" i="11" s="1"/>
  <c r="O16" i="11"/>
  <c r="M16" i="11"/>
  <c r="N16" i="11" s="1"/>
  <c r="Q34" i="10"/>
  <c r="L34" i="10"/>
  <c r="M34" i="10" s="1"/>
  <c r="P34" i="10" s="1"/>
  <c r="Q33" i="10"/>
  <c r="L33" i="10"/>
  <c r="M33" i="10" s="1"/>
  <c r="P33" i="10" s="1"/>
  <c r="Q32" i="10"/>
  <c r="L32" i="10"/>
  <c r="M32" i="10" s="1"/>
  <c r="P32" i="10" s="1"/>
  <c r="Q31" i="10"/>
  <c r="L31" i="10"/>
  <c r="M31" i="10" s="1"/>
  <c r="P31" i="10" s="1"/>
  <c r="Q30" i="10"/>
  <c r="L30" i="10"/>
  <c r="M30" i="10" s="1"/>
  <c r="P30" i="10" s="1"/>
  <c r="Q29" i="10"/>
  <c r="L29" i="10"/>
  <c r="M29" i="10" s="1"/>
  <c r="P29" i="10" s="1"/>
  <c r="Q28" i="10"/>
  <c r="L28" i="10"/>
  <c r="M28" i="10" s="1"/>
  <c r="P28" i="10" s="1"/>
  <c r="Q27" i="10"/>
  <c r="L27" i="10"/>
  <c r="M27" i="10" s="1"/>
  <c r="P27" i="10" s="1"/>
  <c r="Q26" i="10"/>
  <c r="L26" i="10"/>
  <c r="M26" i="10" s="1"/>
  <c r="P26" i="10" s="1"/>
  <c r="Q25" i="10"/>
  <c r="L25" i="10"/>
  <c r="M25" i="10" s="1"/>
  <c r="P25" i="10" s="1"/>
  <c r="Q24" i="10"/>
  <c r="L24" i="10"/>
  <c r="M24" i="10" s="1"/>
  <c r="P24" i="10" s="1"/>
  <c r="Q23" i="10"/>
  <c r="L23" i="10"/>
  <c r="M23" i="10" s="1"/>
  <c r="P23" i="10" s="1"/>
  <c r="Q22" i="10"/>
  <c r="L22" i="10"/>
  <c r="M22" i="10" s="1"/>
  <c r="P22" i="10" s="1"/>
  <c r="Q21" i="10"/>
  <c r="L21" i="10"/>
  <c r="M21" i="10" s="1"/>
  <c r="P21" i="10" s="1"/>
  <c r="Q20" i="10"/>
  <c r="L20" i="10"/>
  <c r="M20" i="10" s="1"/>
  <c r="P20" i="10" s="1"/>
  <c r="Q19" i="10"/>
  <c r="L19" i="10"/>
  <c r="M19" i="10" s="1"/>
  <c r="P19" i="10" s="1"/>
  <c r="Q18" i="10"/>
  <c r="L18" i="10"/>
  <c r="M18" i="10" s="1"/>
  <c r="P18" i="10" s="1"/>
  <c r="Q17" i="10"/>
  <c r="L17" i="10"/>
  <c r="M17" i="10" s="1"/>
  <c r="P17" i="10" s="1"/>
  <c r="Q16" i="10"/>
  <c r="L16" i="10"/>
  <c r="M16" i="10" s="1"/>
  <c r="P16" i="10" s="1"/>
  <c r="K38" i="9"/>
  <c r="L38" i="9" s="1"/>
  <c r="K37" i="9"/>
  <c r="L37" i="9" s="1"/>
  <c r="K36" i="9"/>
  <c r="L36" i="9" s="1"/>
  <c r="K35" i="9"/>
  <c r="L35" i="9" s="1"/>
  <c r="K34" i="9"/>
  <c r="L34" i="9" s="1"/>
  <c r="K33" i="9"/>
  <c r="L33" i="9" s="1"/>
  <c r="K32" i="9"/>
  <c r="L32" i="9" s="1"/>
  <c r="K31" i="9"/>
  <c r="L31" i="9" s="1"/>
  <c r="K30" i="9"/>
  <c r="L30" i="9" s="1"/>
  <c r="K29" i="9"/>
  <c r="L29" i="9" s="1"/>
  <c r="K28" i="9"/>
  <c r="L28" i="9" s="1"/>
  <c r="K27" i="9"/>
  <c r="L27" i="9" s="1"/>
  <c r="K26" i="9"/>
  <c r="L26" i="9" s="1"/>
  <c r="K25" i="9"/>
  <c r="L25" i="9" s="1"/>
  <c r="K24" i="9"/>
  <c r="L24" i="9" s="1"/>
  <c r="K23" i="9"/>
  <c r="L23" i="9" s="1"/>
  <c r="K22" i="9"/>
  <c r="L22" i="9" s="1"/>
  <c r="K21" i="9"/>
  <c r="L21" i="9" s="1"/>
  <c r="K20" i="9"/>
  <c r="L20" i="9" s="1"/>
  <c r="K19" i="9"/>
  <c r="L19" i="9" s="1"/>
  <c r="Z36" i="8"/>
  <c r="P36" i="8"/>
  <c r="N36" i="8"/>
  <c r="O36" i="8" s="1"/>
  <c r="Z35" i="8"/>
  <c r="P35" i="8"/>
  <c r="N35" i="8"/>
  <c r="O35" i="8" s="1"/>
  <c r="Z34" i="8"/>
  <c r="P34" i="8"/>
  <c r="N34" i="8"/>
  <c r="O34" i="8" s="1"/>
  <c r="Z33" i="8"/>
  <c r="P33" i="8"/>
  <c r="N33" i="8"/>
  <c r="O33" i="8" s="1"/>
  <c r="Z32" i="8"/>
  <c r="P32" i="8"/>
  <c r="N32" i="8"/>
  <c r="O32" i="8" s="1"/>
  <c r="Z31" i="8"/>
  <c r="P31" i="8"/>
  <c r="N31" i="8"/>
  <c r="O31" i="8" s="1"/>
  <c r="Z30" i="8"/>
  <c r="P30" i="8"/>
  <c r="N30" i="8"/>
  <c r="O30" i="8" s="1"/>
  <c r="Z29" i="8"/>
  <c r="P29" i="8"/>
  <c r="N29" i="8"/>
  <c r="O29" i="8" s="1"/>
  <c r="Z28" i="8"/>
  <c r="P28" i="8"/>
  <c r="N28" i="8"/>
  <c r="O28" i="8" s="1"/>
  <c r="Z27" i="8"/>
  <c r="P27" i="8"/>
  <c r="N27" i="8"/>
  <c r="O27" i="8" s="1"/>
  <c r="Z26" i="8"/>
  <c r="P26" i="8"/>
  <c r="N26" i="8"/>
  <c r="O26" i="8" s="1"/>
  <c r="Z25" i="8"/>
  <c r="P25" i="8"/>
  <c r="N25" i="8"/>
  <c r="O25" i="8" s="1"/>
  <c r="Z24" i="8"/>
  <c r="P24" i="8"/>
  <c r="N24" i="8"/>
  <c r="O24" i="8" s="1"/>
  <c r="Z23" i="8"/>
  <c r="P23" i="8"/>
  <c r="N23" i="8"/>
  <c r="O23" i="8" s="1"/>
  <c r="Z22" i="8"/>
  <c r="P22" i="8"/>
  <c r="N22" i="8"/>
  <c r="O22" i="8" s="1"/>
  <c r="Z21" i="8"/>
  <c r="P21" i="8"/>
  <c r="N21" i="8"/>
  <c r="O21" i="8" s="1"/>
  <c r="Z20" i="8"/>
  <c r="P20" i="8"/>
  <c r="N20" i="8"/>
  <c r="O20" i="8" s="1"/>
  <c r="Z19" i="8"/>
  <c r="P19" i="8"/>
  <c r="N19" i="8"/>
  <c r="O19" i="8" s="1"/>
  <c r="Z18" i="8"/>
  <c r="P18" i="8"/>
  <c r="N18" i="8"/>
  <c r="O18" i="8" s="1"/>
  <c r="Z17" i="8"/>
  <c r="P17" i="8"/>
  <c r="N17" i="8"/>
  <c r="O17" i="8" s="1"/>
  <c r="M35" i="7"/>
  <c r="K35" i="7"/>
  <c r="L35" i="7" s="1"/>
  <c r="M34" i="7"/>
  <c r="K34" i="7"/>
  <c r="L34" i="7" s="1"/>
  <c r="M33" i="7"/>
  <c r="K33" i="7"/>
  <c r="L33" i="7" s="1"/>
  <c r="M32" i="7"/>
  <c r="K32" i="7"/>
  <c r="L32" i="7" s="1"/>
  <c r="M31" i="7"/>
  <c r="K31" i="7"/>
  <c r="L31" i="7" s="1"/>
  <c r="M30" i="7"/>
  <c r="K30" i="7"/>
  <c r="L30" i="7" s="1"/>
  <c r="M29" i="7"/>
  <c r="K29" i="7"/>
  <c r="L29" i="7" s="1"/>
  <c r="M28" i="7"/>
  <c r="K28" i="7"/>
  <c r="L28" i="7" s="1"/>
  <c r="M27" i="7"/>
  <c r="K27" i="7"/>
  <c r="L27" i="7" s="1"/>
  <c r="M26" i="7"/>
  <c r="K26" i="7"/>
  <c r="L26" i="7" s="1"/>
  <c r="M25" i="7"/>
  <c r="K25" i="7"/>
  <c r="L25" i="7" s="1"/>
  <c r="M24" i="7"/>
  <c r="K24" i="7"/>
  <c r="L24" i="7" s="1"/>
  <c r="M23" i="7"/>
  <c r="K23" i="7"/>
  <c r="L23" i="7" s="1"/>
  <c r="M22" i="7"/>
  <c r="K22" i="7"/>
  <c r="L22" i="7" s="1"/>
  <c r="M21" i="7"/>
  <c r="K21" i="7"/>
  <c r="L21" i="7" s="1"/>
  <c r="M20" i="7"/>
  <c r="K20" i="7"/>
  <c r="L20" i="7" s="1"/>
  <c r="M19" i="7"/>
  <c r="K19" i="7"/>
  <c r="L19" i="7" s="1"/>
  <c r="M18" i="7"/>
  <c r="K18" i="7"/>
  <c r="L18" i="7" s="1"/>
  <c r="M17" i="7"/>
  <c r="K17" i="7"/>
  <c r="L17" i="7" s="1"/>
  <c r="M16" i="7"/>
  <c r="K16" i="7"/>
  <c r="L16" i="7" s="1"/>
  <c r="L41" i="6"/>
  <c r="M41" i="6" s="1"/>
  <c r="L40" i="6"/>
  <c r="M40" i="6" s="1"/>
  <c r="L39" i="6"/>
  <c r="M39" i="6" s="1"/>
  <c r="L38" i="6"/>
  <c r="M38" i="6" s="1"/>
  <c r="L37" i="6"/>
  <c r="M37" i="6" s="1"/>
  <c r="L36" i="6"/>
  <c r="M36" i="6" s="1"/>
  <c r="L35" i="6"/>
  <c r="M35" i="6" s="1"/>
  <c r="L34" i="6"/>
  <c r="M34" i="6" s="1"/>
  <c r="L33" i="6"/>
  <c r="M33" i="6" s="1"/>
  <c r="L32" i="6"/>
  <c r="M32" i="6" s="1"/>
  <c r="L31" i="6"/>
  <c r="M31" i="6" s="1"/>
  <c r="L30" i="6"/>
  <c r="M30" i="6" s="1"/>
  <c r="L29" i="6"/>
  <c r="M29" i="6" s="1"/>
  <c r="L28" i="6"/>
  <c r="M28" i="6" s="1"/>
  <c r="L27" i="6"/>
  <c r="M27" i="6" s="1"/>
  <c r="L26" i="6"/>
  <c r="M26" i="6" s="1"/>
  <c r="L25" i="6"/>
  <c r="M25" i="6" s="1"/>
  <c r="L24" i="6"/>
  <c r="M24" i="6" s="1"/>
  <c r="L23" i="6"/>
  <c r="M23" i="6" s="1"/>
  <c r="L22" i="6"/>
  <c r="M22" i="6" s="1"/>
  <c r="L21" i="6"/>
  <c r="M21" i="6" s="1"/>
  <c r="J36" i="5"/>
  <c r="K36" i="5" s="1"/>
  <c r="J35" i="5"/>
  <c r="K35" i="5" s="1"/>
  <c r="J34" i="5"/>
  <c r="K34" i="5" s="1"/>
  <c r="J33" i="5"/>
  <c r="K33" i="5" s="1"/>
  <c r="J32" i="5"/>
  <c r="K32" i="5" s="1"/>
  <c r="J31" i="5"/>
  <c r="K31" i="5" s="1"/>
  <c r="J30" i="5"/>
  <c r="K30" i="5" s="1"/>
  <c r="J29" i="5"/>
  <c r="K29" i="5" s="1"/>
  <c r="J28" i="5"/>
  <c r="K28" i="5" s="1"/>
  <c r="J27" i="5"/>
  <c r="K27" i="5" s="1"/>
  <c r="J26" i="5"/>
  <c r="K26" i="5" s="1"/>
  <c r="J25" i="5"/>
  <c r="K25" i="5" s="1"/>
  <c r="J24" i="5"/>
  <c r="K24" i="5" s="1"/>
  <c r="J23" i="5"/>
  <c r="K23" i="5" s="1"/>
  <c r="J22" i="5"/>
  <c r="K22" i="5" s="1"/>
  <c r="J21" i="5"/>
  <c r="K21" i="5" s="1"/>
  <c r="J20" i="5"/>
  <c r="K20" i="5" s="1"/>
  <c r="J19" i="5"/>
  <c r="K19" i="5" s="1"/>
  <c r="J18" i="5"/>
  <c r="K18" i="5" s="1"/>
  <c r="J17" i="5"/>
  <c r="K17" i="5" s="1"/>
  <c r="J36" i="4"/>
  <c r="K36" i="4" s="1"/>
  <c r="J35" i="4"/>
  <c r="K35" i="4" s="1"/>
  <c r="J34" i="4"/>
  <c r="K34" i="4" s="1"/>
  <c r="J33" i="4"/>
  <c r="K33" i="4" s="1"/>
  <c r="J32" i="4"/>
  <c r="K32" i="4" s="1"/>
  <c r="J31" i="4"/>
  <c r="K31" i="4" s="1"/>
  <c r="J30" i="4"/>
  <c r="K30" i="4" s="1"/>
  <c r="J29" i="4"/>
  <c r="K29" i="4" s="1"/>
  <c r="J28" i="4"/>
  <c r="K28" i="4" s="1"/>
  <c r="J27" i="4"/>
  <c r="K27" i="4" s="1"/>
  <c r="J26" i="4"/>
  <c r="K26" i="4" s="1"/>
  <c r="J25" i="4"/>
  <c r="K25" i="4" s="1"/>
  <c r="J24" i="4"/>
  <c r="K24" i="4" s="1"/>
  <c r="J23" i="4"/>
  <c r="K23" i="4" s="1"/>
  <c r="J22" i="4"/>
  <c r="K22" i="4" s="1"/>
  <c r="J21" i="4"/>
  <c r="K21" i="4" s="1"/>
  <c r="J20" i="4"/>
  <c r="K20" i="4" s="1"/>
  <c r="J19" i="4"/>
  <c r="K19" i="4" s="1"/>
  <c r="J18" i="4"/>
  <c r="K18" i="4" s="1"/>
  <c r="J17" i="4"/>
  <c r="K17" i="4" s="1"/>
  <c r="K16" i="4"/>
  <c r="J12" i="18" l="1"/>
  <c r="K23" i="2"/>
  <c r="B29" i="2" s="1"/>
  <c r="K23" i="25"/>
  <c r="K21" i="25" s="1"/>
  <c r="J15" i="12"/>
  <c r="J14" i="12"/>
  <c r="J38" i="23" l="1"/>
  <c r="J37" i="23"/>
  <c r="E37" i="23"/>
  <c r="J36" i="23"/>
  <c r="J35" i="23"/>
  <c r="J34" i="23"/>
  <c r="J33" i="23"/>
  <c r="E33" i="23"/>
  <c r="J32" i="23"/>
  <c r="J31" i="23"/>
  <c r="E31" i="23"/>
  <c r="J30" i="23"/>
  <c r="J29" i="23"/>
  <c r="E29" i="23"/>
  <c r="J28" i="23"/>
  <c r="J27" i="23"/>
  <c r="E27" i="23"/>
  <c r="J26" i="23"/>
  <c r="J25" i="23"/>
  <c r="E25" i="23"/>
  <c r="J24" i="23"/>
  <c r="J23" i="23"/>
  <c r="E23" i="23"/>
  <c r="J22" i="23"/>
  <c r="E22" i="23"/>
  <c r="J21" i="23"/>
  <c r="J20" i="23"/>
  <c r="E20" i="23"/>
  <c r="J19" i="23"/>
  <c r="E19" i="23"/>
  <c r="H19" i="23" s="1"/>
  <c r="E38" i="23"/>
  <c r="E36" i="23"/>
  <c r="E35" i="23"/>
  <c r="E34" i="23"/>
  <c r="E32" i="23"/>
  <c r="E30" i="23"/>
  <c r="E28" i="23"/>
  <c r="E26" i="23"/>
  <c r="E24" i="23"/>
  <c r="E21" i="23"/>
  <c r="J34" i="22"/>
  <c r="O33" i="22"/>
  <c r="E34" i="22"/>
  <c r="J33" i="22"/>
  <c r="O32" i="22"/>
  <c r="E33" i="22"/>
  <c r="J32" i="22"/>
  <c r="O31" i="22"/>
  <c r="J31" i="22"/>
  <c r="O30" i="22"/>
  <c r="J30" i="22"/>
  <c r="O29" i="22"/>
  <c r="J29" i="22"/>
  <c r="O28" i="22"/>
  <c r="E29" i="22"/>
  <c r="J28" i="22"/>
  <c r="O27" i="22"/>
  <c r="J27" i="22"/>
  <c r="O26" i="22"/>
  <c r="J26" i="22"/>
  <c r="O25" i="22"/>
  <c r="E26" i="22"/>
  <c r="J25" i="22"/>
  <c r="O24" i="22"/>
  <c r="J24" i="22"/>
  <c r="O23" i="22"/>
  <c r="J23" i="22"/>
  <c r="O22" i="22"/>
  <c r="E23" i="22"/>
  <c r="J22" i="22"/>
  <c r="O21" i="22"/>
  <c r="E22" i="22"/>
  <c r="J21" i="22"/>
  <c r="O20" i="22"/>
  <c r="J20" i="22"/>
  <c r="O19" i="22"/>
  <c r="J19" i="22"/>
  <c r="O18" i="22"/>
  <c r="E19" i="22"/>
  <c r="J18" i="22"/>
  <c r="O17" i="22"/>
  <c r="E18" i="22"/>
  <c r="J17" i="22"/>
  <c r="O16" i="22"/>
  <c r="J16" i="22"/>
  <c r="O15" i="22"/>
  <c r="E16" i="22"/>
  <c r="J15" i="22"/>
  <c r="E15" i="22"/>
  <c r="E32" i="22"/>
  <c r="E31" i="22"/>
  <c r="E30" i="22"/>
  <c r="E28" i="22"/>
  <c r="E27" i="22"/>
  <c r="E25" i="22"/>
  <c r="E24" i="22"/>
  <c r="E21" i="22"/>
  <c r="E20" i="22"/>
  <c r="E17" i="22"/>
  <c r="M30" i="22"/>
  <c r="N30" i="22" s="1"/>
  <c r="H28" i="22" l="1"/>
  <c r="I28" i="22" s="1"/>
  <c r="H17" i="22"/>
  <c r="I17" i="22" s="1"/>
  <c r="H25" i="22"/>
  <c r="I25" i="22" s="1"/>
  <c r="H18" i="22"/>
  <c r="I18" i="22" s="1"/>
  <c r="H21" i="22"/>
  <c r="I21" i="22" s="1"/>
  <c r="H22" i="22"/>
  <c r="I22" i="22" s="1"/>
  <c r="H26" i="22"/>
  <c r="I26" i="22" s="1"/>
  <c r="H24" i="22"/>
  <c r="I24" i="22" s="1"/>
  <c r="H20" i="22"/>
  <c r="I20" i="22" s="1"/>
  <c r="H19" i="22"/>
  <c r="I19" i="22" s="1"/>
  <c r="H34" i="22"/>
  <c r="I34" i="22" s="1"/>
  <c r="H30" i="22"/>
  <c r="I30" i="22" s="1"/>
  <c r="F23" i="23"/>
  <c r="H39" i="23"/>
  <c r="F31" i="23"/>
  <c r="H27" i="22"/>
  <c r="I27" i="22" s="1"/>
  <c r="H29" i="22"/>
  <c r="I29" i="22" s="1"/>
  <c r="H33" i="22"/>
  <c r="I33" i="22" s="1"/>
  <c r="H16" i="22"/>
  <c r="I16" i="22" s="1"/>
  <c r="H23" i="22"/>
  <c r="I23" i="22" s="1"/>
  <c r="F23" i="22"/>
  <c r="M33" i="22"/>
  <c r="N33" i="22" s="1"/>
  <c r="F15" i="22"/>
  <c r="M15" i="22"/>
  <c r="N15" i="22" s="1"/>
  <c r="F19" i="22"/>
  <c r="M31" i="22"/>
  <c r="N31" i="22" s="1"/>
  <c r="M32" i="22"/>
  <c r="N32" i="22" s="1"/>
  <c r="F19" i="23"/>
  <c r="F35" i="23"/>
  <c r="F27" i="22"/>
  <c r="H31" i="22"/>
  <c r="I31" i="22" s="1"/>
  <c r="F27" i="23"/>
  <c r="H32" i="22"/>
  <c r="I32" i="22" s="1"/>
  <c r="M14" i="22"/>
  <c r="N14" i="22" s="1"/>
  <c r="O14" i="22" s="1"/>
  <c r="H15" i="22" s="1"/>
  <c r="I15" i="22" s="1"/>
  <c r="M16" i="22"/>
  <c r="N16" i="22" s="1"/>
  <c r="M17" i="22"/>
  <c r="N17" i="22" s="1"/>
  <c r="M18" i="22"/>
  <c r="N18" i="22" s="1"/>
  <c r="M19" i="22"/>
  <c r="N19" i="22" s="1"/>
  <c r="M20" i="22"/>
  <c r="N20" i="22" s="1"/>
  <c r="M21" i="22"/>
  <c r="N21" i="22" s="1"/>
  <c r="M22" i="22"/>
  <c r="N22" i="22" s="1"/>
  <c r="M23" i="22"/>
  <c r="N23" i="22" s="1"/>
  <c r="M24" i="22"/>
  <c r="N24" i="22" s="1"/>
  <c r="M25" i="22"/>
  <c r="N25" i="22" s="1"/>
  <c r="M26" i="22"/>
  <c r="N26" i="22" s="1"/>
  <c r="M27" i="22"/>
  <c r="N27" i="22" s="1"/>
  <c r="M28" i="22"/>
  <c r="N28" i="22" s="1"/>
  <c r="M29" i="22"/>
  <c r="N29" i="22" s="1"/>
  <c r="K20" i="23"/>
  <c r="K22" i="23"/>
  <c r="K24" i="23"/>
  <c r="K26" i="23"/>
  <c r="K28" i="23"/>
  <c r="K30" i="23"/>
  <c r="K32" i="23"/>
  <c r="K34" i="23"/>
  <c r="K36" i="23"/>
  <c r="K38" i="23"/>
  <c r="F21" i="23"/>
  <c r="F25" i="23"/>
  <c r="F29" i="23"/>
  <c r="F33" i="23"/>
  <c r="F37" i="23"/>
  <c r="K19" i="23"/>
  <c r="K21" i="23"/>
  <c r="K23" i="23"/>
  <c r="K25" i="23"/>
  <c r="K27" i="23"/>
  <c r="K29" i="23"/>
  <c r="K31" i="23"/>
  <c r="K33" i="23"/>
  <c r="K35" i="23"/>
  <c r="K37" i="23"/>
  <c r="F20" i="23"/>
  <c r="F22" i="23"/>
  <c r="F24" i="23"/>
  <c r="F26" i="23"/>
  <c r="F28" i="23"/>
  <c r="F30" i="23"/>
  <c r="F32" i="23"/>
  <c r="F34" i="23"/>
  <c r="F36" i="23"/>
  <c r="F38" i="23"/>
  <c r="F17" i="22"/>
  <c r="F21" i="22"/>
  <c r="F25" i="22"/>
  <c r="F29" i="22"/>
  <c r="F33" i="22"/>
  <c r="K17" i="22"/>
  <c r="K19" i="22"/>
  <c r="K21" i="22"/>
  <c r="K23" i="22"/>
  <c r="K25" i="22"/>
  <c r="K27" i="22"/>
  <c r="K29" i="22"/>
  <c r="K31" i="22"/>
  <c r="K33" i="22"/>
  <c r="F31" i="22"/>
  <c r="K16" i="22"/>
  <c r="K18" i="22"/>
  <c r="K20" i="22"/>
  <c r="K22" i="22"/>
  <c r="K24" i="22"/>
  <c r="K26" i="22"/>
  <c r="K28" i="22"/>
  <c r="K30" i="22"/>
  <c r="K32" i="22"/>
  <c r="K34" i="22"/>
  <c r="F16" i="22"/>
  <c r="F18" i="22"/>
  <c r="F20" i="22"/>
  <c r="F22" i="22"/>
  <c r="F24" i="22"/>
  <c r="F26" i="22"/>
  <c r="F28" i="22"/>
  <c r="F30" i="22"/>
  <c r="F32" i="22"/>
  <c r="F34" i="22"/>
  <c r="N15" i="12" l="1"/>
  <c r="N14" i="12"/>
  <c r="K15" i="22"/>
  <c r="H35" i="22"/>
  <c r="I35" i="22"/>
  <c r="S35" i="21"/>
  <c r="S34" i="21"/>
  <c r="S33" i="21"/>
  <c r="S32" i="21"/>
  <c r="S31" i="21"/>
  <c r="S30" i="21"/>
  <c r="S29" i="21"/>
  <c r="S28" i="21"/>
  <c r="S27" i="21"/>
  <c r="S26" i="21"/>
  <c r="S25" i="21"/>
  <c r="S24" i="21"/>
  <c r="S23" i="21"/>
  <c r="S22" i="21"/>
  <c r="S21" i="21"/>
  <c r="S20" i="21"/>
  <c r="S19" i="21"/>
  <c r="S18" i="21"/>
  <c r="S17" i="21"/>
  <c r="L36" i="21"/>
  <c r="Q35" i="21"/>
  <c r="O35" i="21"/>
  <c r="E36" i="21"/>
  <c r="L35" i="21"/>
  <c r="Q34" i="21"/>
  <c r="O34" i="21"/>
  <c r="E35" i="21"/>
  <c r="L34" i="21"/>
  <c r="Q33" i="21"/>
  <c r="O33" i="21"/>
  <c r="E34" i="21"/>
  <c r="L33" i="21"/>
  <c r="Q32" i="21"/>
  <c r="O32" i="21"/>
  <c r="E33" i="21"/>
  <c r="L32" i="21"/>
  <c r="Q31" i="21"/>
  <c r="O31" i="21"/>
  <c r="E32" i="21"/>
  <c r="L31" i="21"/>
  <c r="Q30" i="21"/>
  <c r="O30" i="21"/>
  <c r="E31" i="21"/>
  <c r="L30" i="21"/>
  <c r="Q29" i="21"/>
  <c r="O29" i="21"/>
  <c r="E30" i="21"/>
  <c r="L29" i="21"/>
  <c r="Q28" i="21"/>
  <c r="O28" i="21"/>
  <c r="E29" i="21"/>
  <c r="L28" i="21"/>
  <c r="Q27" i="21"/>
  <c r="O27" i="21"/>
  <c r="E28" i="21"/>
  <c r="L27" i="21"/>
  <c r="Q26" i="21"/>
  <c r="O26" i="21"/>
  <c r="E27" i="21"/>
  <c r="L26" i="21"/>
  <c r="Q25" i="21"/>
  <c r="O25" i="21"/>
  <c r="E26" i="21"/>
  <c r="L25" i="21"/>
  <c r="Q24" i="21"/>
  <c r="O24" i="21"/>
  <c r="E25" i="21"/>
  <c r="L24" i="21"/>
  <c r="Q23" i="21"/>
  <c r="O23" i="21"/>
  <c r="E24" i="21"/>
  <c r="L23" i="21"/>
  <c r="Q22" i="21"/>
  <c r="O22" i="21"/>
  <c r="E23" i="21"/>
  <c r="L22" i="21"/>
  <c r="Q21" i="21"/>
  <c r="O21" i="21"/>
  <c r="E22" i="21"/>
  <c r="L21" i="21"/>
  <c r="Q20" i="21"/>
  <c r="O20" i="21"/>
  <c r="E21" i="21"/>
  <c r="L20" i="21"/>
  <c r="Q19" i="21"/>
  <c r="O19" i="21"/>
  <c r="E20" i="21"/>
  <c r="L19" i="21"/>
  <c r="Q18" i="21"/>
  <c r="O18" i="21"/>
  <c r="E19" i="21"/>
  <c r="L18" i="21"/>
  <c r="Q17" i="21"/>
  <c r="O17" i="21"/>
  <c r="E18" i="21"/>
  <c r="L17" i="21"/>
  <c r="Q16" i="21"/>
  <c r="O16" i="21"/>
  <c r="E17" i="21"/>
  <c r="P33" i="21"/>
  <c r="M14" i="12" l="1"/>
  <c r="M15" i="12"/>
  <c r="R33" i="21"/>
  <c r="I24" i="21"/>
  <c r="J24" i="21" s="1"/>
  <c r="I28" i="21"/>
  <c r="J28" i="21" s="1"/>
  <c r="I32" i="21"/>
  <c r="J32" i="21" s="1"/>
  <c r="I36" i="21"/>
  <c r="J36" i="21" s="1"/>
  <c r="I20" i="21"/>
  <c r="J20" i="21" s="1"/>
  <c r="F17" i="21"/>
  <c r="P16" i="21"/>
  <c r="R16" i="21" s="1"/>
  <c r="S16" i="21" s="1"/>
  <c r="M17" i="21" s="1"/>
  <c r="P17" i="21"/>
  <c r="R17" i="21" s="1"/>
  <c r="P24" i="21"/>
  <c r="R24" i="21" s="1"/>
  <c r="P32" i="21"/>
  <c r="R32" i="21" s="1"/>
  <c r="P20" i="21"/>
  <c r="R20" i="21" s="1"/>
  <c r="P28" i="21"/>
  <c r="R28" i="21" s="1"/>
  <c r="M18" i="21"/>
  <c r="F18" i="21"/>
  <c r="I18" i="21"/>
  <c r="J18" i="21" s="1"/>
  <c r="M21" i="21"/>
  <c r="F21" i="21"/>
  <c r="I21" i="21"/>
  <c r="J21" i="21" s="1"/>
  <c r="I29" i="21"/>
  <c r="J29" i="21" s="1"/>
  <c r="M29" i="21"/>
  <c r="F29" i="21"/>
  <c r="M22" i="21"/>
  <c r="F22" i="21"/>
  <c r="I22" i="21"/>
  <c r="J22" i="21" s="1"/>
  <c r="I23" i="21"/>
  <c r="J23" i="21" s="1"/>
  <c r="M23" i="21"/>
  <c r="F23" i="21"/>
  <c r="M30" i="21"/>
  <c r="F30" i="21"/>
  <c r="I30" i="21"/>
  <c r="J30" i="21" s="1"/>
  <c r="I31" i="21"/>
  <c r="J31" i="21" s="1"/>
  <c r="M31" i="21"/>
  <c r="F31" i="21"/>
  <c r="M25" i="21"/>
  <c r="F25" i="21"/>
  <c r="I25" i="21"/>
  <c r="J25" i="21" s="1"/>
  <c r="M33" i="21"/>
  <c r="F33" i="21"/>
  <c r="I33" i="21"/>
  <c r="J33" i="21" s="1"/>
  <c r="I19" i="21"/>
  <c r="J19" i="21" s="1"/>
  <c r="M19" i="21"/>
  <c r="F19" i="21"/>
  <c r="M26" i="21"/>
  <c r="F26" i="21"/>
  <c r="I26" i="21"/>
  <c r="J26" i="21" s="1"/>
  <c r="I27" i="21"/>
  <c r="J27" i="21" s="1"/>
  <c r="M27" i="21"/>
  <c r="F27" i="21"/>
  <c r="M34" i="21"/>
  <c r="F34" i="21"/>
  <c r="I34" i="21"/>
  <c r="J34" i="21" s="1"/>
  <c r="I35" i="21"/>
  <c r="J35" i="21" s="1"/>
  <c r="M35" i="21"/>
  <c r="F35" i="21"/>
  <c r="P19" i="21"/>
  <c r="R19" i="21" s="1"/>
  <c r="F20" i="21"/>
  <c r="M20" i="21"/>
  <c r="P23" i="21"/>
  <c r="R23" i="21" s="1"/>
  <c r="F24" i="21"/>
  <c r="M24" i="21"/>
  <c r="P27" i="21"/>
  <c r="R27" i="21" s="1"/>
  <c r="F28" i="21"/>
  <c r="M28" i="21"/>
  <c r="P31" i="21"/>
  <c r="R31" i="21" s="1"/>
  <c r="F32" i="21"/>
  <c r="M32" i="21"/>
  <c r="P35" i="21"/>
  <c r="R35" i="21" s="1"/>
  <c r="F36" i="21"/>
  <c r="M36" i="21"/>
  <c r="P18" i="21"/>
  <c r="R18" i="21" s="1"/>
  <c r="P22" i="21"/>
  <c r="R22" i="21" s="1"/>
  <c r="P26" i="21"/>
  <c r="R26" i="21" s="1"/>
  <c r="P30" i="21"/>
  <c r="R30" i="21" s="1"/>
  <c r="P34" i="21"/>
  <c r="R34" i="21" s="1"/>
  <c r="P21" i="21"/>
  <c r="R21" i="21" s="1"/>
  <c r="P25" i="21"/>
  <c r="R25" i="21" s="1"/>
  <c r="P29" i="21"/>
  <c r="R29" i="21" s="1"/>
  <c r="M11" i="18"/>
  <c r="R34" i="17"/>
  <c r="S34" i="17" s="1"/>
  <c r="O34" i="17"/>
  <c r="E35" i="17"/>
  <c r="R33" i="17"/>
  <c r="S33" i="17" s="1"/>
  <c r="O33" i="17"/>
  <c r="E34" i="17"/>
  <c r="K34" i="17" s="1"/>
  <c r="L34" i="17" s="1"/>
  <c r="R32" i="17"/>
  <c r="S32" i="17" s="1"/>
  <c r="O32" i="17"/>
  <c r="E33" i="17"/>
  <c r="R31" i="17"/>
  <c r="S31" i="17" s="1"/>
  <c r="O31" i="17"/>
  <c r="E32" i="17"/>
  <c r="R30" i="17"/>
  <c r="S30" i="17" s="1"/>
  <c r="O30" i="17"/>
  <c r="E31" i="17"/>
  <c r="R29" i="17"/>
  <c r="S29" i="17" s="1"/>
  <c r="O29" i="17"/>
  <c r="E30" i="17"/>
  <c r="K30" i="17" s="1"/>
  <c r="L30" i="17" s="1"/>
  <c r="R28" i="17"/>
  <c r="S28" i="17" s="1"/>
  <c r="O28" i="17"/>
  <c r="E29" i="17"/>
  <c r="R27" i="17"/>
  <c r="S27" i="17" s="1"/>
  <c r="O27" i="17"/>
  <c r="E28" i="17"/>
  <c r="R26" i="17"/>
  <c r="S26" i="17" s="1"/>
  <c r="O26" i="17"/>
  <c r="E27" i="17"/>
  <c r="R25" i="17"/>
  <c r="S25" i="17" s="1"/>
  <c r="O25" i="17"/>
  <c r="E26" i="17"/>
  <c r="K26" i="17" s="1"/>
  <c r="L26" i="17" s="1"/>
  <c r="R24" i="17"/>
  <c r="S24" i="17" s="1"/>
  <c r="O24" i="17"/>
  <c r="E25" i="17"/>
  <c r="R23" i="17"/>
  <c r="S23" i="17" s="1"/>
  <c r="O23" i="17"/>
  <c r="E24" i="17"/>
  <c r="R22" i="17"/>
  <c r="S22" i="17" s="1"/>
  <c r="O22" i="17"/>
  <c r="E23" i="17"/>
  <c r="R21" i="17"/>
  <c r="S21" i="17" s="1"/>
  <c r="O21" i="17"/>
  <c r="E22" i="17"/>
  <c r="K22" i="17" s="1"/>
  <c r="L22" i="17" s="1"/>
  <c r="R20" i="17"/>
  <c r="S20" i="17" s="1"/>
  <c r="O20" i="17"/>
  <c r="E21" i="17"/>
  <c r="R19" i="17"/>
  <c r="S19" i="17" s="1"/>
  <c r="O19" i="17"/>
  <c r="E20" i="17"/>
  <c r="R18" i="17"/>
  <c r="S18" i="17" s="1"/>
  <c r="O18" i="17"/>
  <c r="E19" i="17"/>
  <c r="R17" i="17"/>
  <c r="S17" i="17" s="1"/>
  <c r="O17" i="17"/>
  <c r="E18" i="17"/>
  <c r="K18" i="17" s="1"/>
  <c r="L18" i="17" s="1"/>
  <c r="R16" i="17"/>
  <c r="S16" i="17" s="1"/>
  <c r="O16" i="17"/>
  <c r="E17" i="17"/>
  <c r="R15" i="17"/>
  <c r="S15" i="17" s="1"/>
  <c r="O15" i="17"/>
  <c r="E16" i="17"/>
  <c r="N33" i="17"/>
  <c r="P33" i="17" s="1"/>
  <c r="Q33" i="17" s="1"/>
  <c r="J35" i="12"/>
  <c r="P33" i="12"/>
  <c r="E33" i="12"/>
  <c r="Q33" i="12" s="1"/>
  <c r="G33" i="12" s="1"/>
  <c r="J33" i="12"/>
  <c r="N33" i="12" s="1"/>
  <c r="P32" i="12"/>
  <c r="E32" i="12"/>
  <c r="Q32" i="12" s="1"/>
  <c r="G32" i="12" s="1"/>
  <c r="J32" i="12"/>
  <c r="N32" i="12" s="1"/>
  <c r="P31" i="12"/>
  <c r="E31" i="12"/>
  <c r="Q31" i="12" s="1"/>
  <c r="G31" i="12" s="1"/>
  <c r="J31" i="12"/>
  <c r="N31" i="12" s="1"/>
  <c r="P30" i="12"/>
  <c r="E30" i="12"/>
  <c r="Q30" i="12" s="1"/>
  <c r="G30" i="12" s="1"/>
  <c r="J30" i="12"/>
  <c r="N30" i="12" s="1"/>
  <c r="P29" i="12"/>
  <c r="E29" i="12"/>
  <c r="Q29" i="12" s="1"/>
  <c r="G29" i="12" s="1"/>
  <c r="J29" i="12"/>
  <c r="N29" i="12" s="1"/>
  <c r="P28" i="12"/>
  <c r="E28" i="12"/>
  <c r="Q28" i="12" s="1"/>
  <c r="G28" i="12" s="1"/>
  <c r="J28" i="12"/>
  <c r="N28" i="12" s="1"/>
  <c r="P27" i="12"/>
  <c r="E27" i="12"/>
  <c r="Q27" i="12" s="1"/>
  <c r="G27" i="12" s="1"/>
  <c r="J27" i="12"/>
  <c r="N27" i="12" s="1"/>
  <c r="P26" i="12"/>
  <c r="E26" i="12"/>
  <c r="Q26" i="12" s="1"/>
  <c r="G26" i="12" s="1"/>
  <c r="J26" i="12"/>
  <c r="N26" i="12" s="1"/>
  <c r="P25" i="12"/>
  <c r="E25" i="12"/>
  <c r="Q25" i="12" s="1"/>
  <c r="G25" i="12" s="1"/>
  <c r="J25" i="12"/>
  <c r="N25" i="12" s="1"/>
  <c r="P24" i="12"/>
  <c r="E24" i="12"/>
  <c r="Q24" i="12" s="1"/>
  <c r="G24" i="12" s="1"/>
  <c r="J24" i="12"/>
  <c r="N24" i="12" s="1"/>
  <c r="P23" i="12"/>
  <c r="E23" i="12"/>
  <c r="Q23" i="12" s="1"/>
  <c r="G23" i="12" s="1"/>
  <c r="J23" i="12"/>
  <c r="N23" i="12" s="1"/>
  <c r="P22" i="12"/>
  <c r="E22" i="12"/>
  <c r="Q22" i="12" s="1"/>
  <c r="G22" i="12" s="1"/>
  <c r="J22" i="12"/>
  <c r="N22" i="12" s="1"/>
  <c r="P21" i="12"/>
  <c r="E21" i="12"/>
  <c r="Q21" i="12" s="1"/>
  <c r="G21" i="12" s="1"/>
  <c r="J21" i="12"/>
  <c r="N21" i="12" s="1"/>
  <c r="P20" i="12"/>
  <c r="E20" i="12"/>
  <c r="Q20" i="12" s="1"/>
  <c r="G20" i="12" s="1"/>
  <c r="J20" i="12"/>
  <c r="N20" i="12" s="1"/>
  <c r="P19" i="12"/>
  <c r="J19" i="12"/>
  <c r="N19" i="12" s="1"/>
  <c r="E19" i="12"/>
  <c r="Q19" i="12" s="1"/>
  <c r="G19" i="12" s="1"/>
  <c r="P18" i="12"/>
  <c r="E18" i="12"/>
  <c r="Q18" i="12" s="1"/>
  <c r="G18" i="12" s="1"/>
  <c r="J18" i="12"/>
  <c r="N18" i="12" s="1"/>
  <c r="P17" i="12"/>
  <c r="E17" i="12"/>
  <c r="Q17" i="12" s="1"/>
  <c r="G17" i="12" s="1"/>
  <c r="J17" i="12"/>
  <c r="N17" i="12" s="1"/>
  <c r="P16" i="12"/>
  <c r="E16" i="12"/>
  <c r="Q16" i="12" s="1"/>
  <c r="G16" i="12" s="1"/>
  <c r="J16" i="12"/>
  <c r="P15" i="12"/>
  <c r="E15" i="12"/>
  <c r="Q15" i="12" s="1"/>
  <c r="P14" i="12"/>
  <c r="E14" i="12"/>
  <c r="Q14" i="12" s="1"/>
  <c r="R35" i="11"/>
  <c r="S35" i="11" s="1"/>
  <c r="P35" i="11"/>
  <c r="H35" i="11"/>
  <c r="R34" i="11"/>
  <c r="S34" i="11" s="1"/>
  <c r="P34" i="11"/>
  <c r="Q34" i="11" s="1"/>
  <c r="H34" i="11"/>
  <c r="R33" i="11"/>
  <c r="S33" i="11" s="1"/>
  <c r="P33" i="11"/>
  <c r="H33" i="11"/>
  <c r="R32" i="11"/>
  <c r="S32" i="11" s="1"/>
  <c r="P32" i="11"/>
  <c r="Q32" i="11" s="1"/>
  <c r="H32" i="11"/>
  <c r="R31" i="11"/>
  <c r="S31" i="11" s="1"/>
  <c r="P31" i="11"/>
  <c r="H31" i="11"/>
  <c r="R30" i="11"/>
  <c r="S30" i="11" s="1"/>
  <c r="P30" i="11"/>
  <c r="H30" i="11"/>
  <c r="R29" i="11"/>
  <c r="S29" i="11" s="1"/>
  <c r="P29" i="11"/>
  <c r="H29" i="11"/>
  <c r="R28" i="11"/>
  <c r="S28" i="11" s="1"/>
  <c r="P28" i="11"/>
  <c r="H28" i="11"/>
  <c r="R27" i="11"/>
  <c r="S27" i="11" s="1"/>
  <c r="P27" i="11"/>
  <c r="H27" i="11"/>
  <c r="R26" i="11"/>
  <c r="S26" i="11" s="1"/>
  <c r="P26" i="11"/>
  <c r="H26" i="11"/>
  <c r="R25" i="11"/>
  <c r="S25" i="11" s="1"/>
  <c r="P25" i="11"/>
  <c r="H25" i="11"/>
  <c r="R24" i="11"/>
  <c r="S24" i="11" s="1"/>
  <c r="P24" i="11"/>
  <c r="H24" i="11"/>
  <c r="R23" i="11"/>
  <c r="S23" i="11" s="1"/>
  <c r="P23" i="11"/>
  <c r="H23" i="11"/>
  <c r="R22" i="11"/>
  <c r="S22" i="11" s="1"/>
  <c r="P22" i="11"/>
  <c r="H22" i="11"/>
  <c r="R21" i="11"/>
  <c r="S21" i="11" s="1"/>
  <c r="P21" i="11"/>
  <c r="H21" i="11"/>
  <c r="R20" i="11"/>
  <c r="S20" i="11" s="1"/>
  <c r="P20" i="11"/>
  <c r="H20" i="11"/>
  <c r="R19" i="11"/>
  <c r="S19" i="11" s="1"/>
  <c r="P19" i="11"/>
  <c r="H19" i="11"/>
  <c r="R18" i="11"/>
  <c r="S18" i="11" s="1"/>
  <c r="P18" i="11"/>
  <c r="H18" i="11"/>
  <c r="R17" i="11"/>
  <c r="S17" i="11" s="1"/>
  <c r="P17" i="11"/>
  <c r="H17" i="11"/>
  <c r="R16" i="11"/>
  <c r="S16" i="11" s="1"/>
  <c r="P16" i="11"/>
  <c r="H16" i="11"/>
  <c r="N34" i="10"/>
  <c r="O34" i="10" s="1"/>
  <c r="H34" i="10"/>
  <c r="N33" i="10"/>
  <c r="O33" i="10" s="1"/>
  <c r="H33" i="10"/>
  <c r="N32" i="10"/>
  <c r="O32" i="10" s="1"/>
  <c r="H32" i="10"/>
  <c r="N31" i="10"/>
  <c r="O31" i="10" s="1"/>
  <c r="H31" i="10"/>
  <c r="N30" i="10"/>
  <c r="O30" i="10" s="1"/>
  <c r="H30" i="10"/>
  <c r="N29" i="10"/>
  <c r="O29" i="10" s="1"/>
  <c r="H29" i="10"/>
  <c r="N28" i="10"/>
  <c r="O28" i="10" s="1"/>
  <c r="H28" i="10"/>
  <c r="N27" i="10"/>
  <c r="O27" i="10" s="1"/>
  <c r="H27" i="10"/>
  <c r="N26" i="10"/>
  <c r="O26" i="10" s="1"/>
  <c r="H26" i="10"/>
  <c r="N25" i="10"/>
  <c r="O25" i="10" s="1"/>
  <c r="H25" i="10"/>
  <c r="N24" i="10"/>
  <c r="O24" i="10" s="1"/>
  <c r="H24" i="10"/>
  <c r="N23" i="10"/>
  <c r="O23" i="10" s="1"/>
  <c r="H23" i="10"/>
  <c r="N22" i="10"/>
  <c r="O22" i="10" s="1"/>
  <c r="H22" i="10"/>
  <c r="N21" i="10"/>
  <c r="O21" i="10" s="1"/>
  <c r="H21" i="10"/>
  <c r="N20" i="10"/>
  <c r="O20" i="10" s="1"/>
  <c r="H20" i="10"/>
  <c r="N19" i="10"/>
  <c r="O19" i="10" s="1"/>
  <c r="H19" i="10"/>
  <c r="N18" i="10"/>
  <c r="O18" i="10" s="1"/>
  <c r="H18" i="10"/>
  <c r="N17" i="10"/>
  <c r="O17" i="10" s="1"/>
  <c r="H17" i="10"/>
  <c r="N16" i="10"/>
  <c r="O16" i="10" s="1"/>
  <c r="H16" i="10"/>
  <c r="Q38" i="9"/>
  <c r="G38" i="9"/>
  <c r="Q37" i="9"/>
  <c r="G37" i="9"/>
  <c r="Q36" i="9"/>
  <c r="G36" i="9"/>
  <c r="Q35" i="9"/>
  <c r="G35" i="9"/>
  <c r="Q34" i="9"/>
  <c r="G34" i="9"/>
  <c r="N34" i="9" s="1"/>
  <c r="O34" i="9" s="1"/>
  <c r="P34" i="9" s="1"/>
  <c r="Q33" i="9"/>
  <c r="G33" i="9"/>
  <c r="Q32" i="9"/>
  <c r="G32" i="9"/>
  <c r="Q31" i="9"/>
  <c r="G31" i="9"/>
  <c r="Q30" i="9"/>
  <c r="G30" i="9"/>
  <c r="Q29" i="9"/>
  <c r="G29" i="9"/>
  <c r="Q28" i="9"/>
  <c r="G28" i="9"/>
  <c r="Q27" i="9"/>
  <c r="G27" i="9"/>
  <c r="Q26" i="9"/>
  <c r="G26" i="9"/>
  <c r="Q25" i="9"/>
  <c r="G25" i="9"/>
  <c r="Q24" i="9"/>
  <c r="G24" i="9"/>
  <c r="Q23" i="9"/>
  <c r="G23" i="9"/>
  <c r="Q22" i="9"/>
  <c r="G22" i="9"/>
  <c r="Q21" i="9"/>
  <c r="G21" i="9"/>
  <c r="Q20" i="9"/>
  <c r="G20" i="9"/>
  <c r="Q19" i="9"/>
  <c r="G19" i="9"/>
  <c r="G37" i="8"/>
  <c r="AC36" i="8"/>
  <c r="W36" i="8"/>
  <c r="X36" i="8" s="1"/>
  <c r="AB36" i="8" s="1"/>
  <c r="U36" i="8"/>
  <c r="T36" i="8"/>
  <c r="Q36" i="8"/>
  <c r="G36" i="8"/>
  <c r="AC35" i="8"/>
  <c r="W35" i="8"/>
  <c r="X35" i="8" s="1"/>
  <c r="AB35" i="8" s="1"/>
  <c r="U35" i="8"/>
  <c r="T35" i="8"/>
  <c r="Q35" i="8"/>
  <c r="G35" i="8"/>
  <c r="AC34" i="8"/>
  <c r="W34" i="8"/>
  <c r="X34" i="8" s="1"/>
  <c r="AB34" i="8" s="1"/>
  <c r="U34" i="8"/>
  <c r="T34" i="8"/>
  <c r="Q34" i="8"/>
  <c r="G34" i="8"/>
  <c r="AC33" i="8"/>
  <c r="W33" i="8"/>
  <c r="X33" i="8" s="1"/>
  <c r="AB33" i="8" s="1"/>
  <c r="U33" i="8"/>
  <c r="T33" i="8"/>
  <c r="Q33" i="8"/>
  <c r="G33" i="8"/>
  <c r="AC32" i="8"/>
  <c r="W32" i="8"/>
  <c r="X32" i="8" s="1"/>
  <c r="AB32" i="8" s="1"/>
  <c r="U32" i="8"/>
  <c r="T32" i="8"/>
  <c r="Q32" i="8"/>
  <c r="G32" i="8"/>
  <c r="AC31" i="8"/>
  <c r="W31" i="8"/>
  <c r="X31" i="8" s="1"/>
  <c r="AB31" i="8" s="1"/>
  <c r="U31" i="8"/>
  <c r="T31" i="8"/>
  <c r="Q31" i="8"/>
  <c r="G31" i="8"/>
  <c r="AC30" i="8"/>
  <c r="W30" i="8"/>
  <c r="X30" i="8" s="1"/>
  <c r="AB30" i="8" s="1"/>
  <c r="U30" i="8"/>
  <c r="T30" i="8"/>
  <c r="J31" i="8" s="1"/>
  <c r="K31" i="8" s="1"/>
  <c r="Q30" i="8"/>
  <c r="R30" i="8" s="1"/>
  <c r="S30" i="8" s="1"/>
  <c r="G30" i="8"/>
  <c r="AC29" i="8"/>
  <c r="W29" i="8"/>
  <c r="X29" i="8" s="1"/>
  <c r="AB29" i="8" s="1"/>
  <c r="U29" i="8"/>
  <c r="T29" i="8"/>
  <c r="Q29" i="8"/>
  <c r="R29" i="8" s="1"/>
  <c r="S29" i="8" s="1"/>
  <c r="G29" i="8"/>
  <c r="AC28" i="8"/>
  <c r="W28" i="8"/>
  <c r="X28" i="8" s="1"/>
  <c r="AB28" i="8" s="1"/>
  <c r="U28" i="8"/>
  <c r="T28" i="8"/>
  <c r="J29" i="8" s="1"/>
  <c r="K29" i="8" s="1"/>
  <c r="Q28" i="8"/>
  <c r="R28" i="8" s="1"/>
  <c r="S28" i="8" s="1"/>
  <c r="G28" i="8"/>
  <c r="AC27" i="8"/>
  <c r="W27" i="8"/>
  <c r="X27" i="8" s="1"/>
  <c r="AB27" i="8" s="1"/>
  <c r="U27" i="8"/>
  <c r="T27" i="8"/>
  <c r="J28" i="8" s="1"/>
  <c r="K28" i="8" s="1"/>
  <c r="Q27" i="8"/>
  <c r="R27" i="8" s="1"/>
  <c r="S27" i="8" s="1"/>
  <c r="G27" i="8"/>
  <c r="AC26" i="8"/>
  <c r="W26" i="8"/>
  <c r="X26" i="8" s="1"/>
  <c r="AB26" i="8" s="1"/>
  <c r="U26" i="8"/>
  <c r="T26" i="8"/>
  <c r="J27" i="8" s="1"/>
  <c r="K27" i="8" s="1"/>
  <c r="Q26" i="8"/>
  <c r="R26" i="8" s="1"/>
  <c r="S26" i="8" s="1"/>
  <c r="G26" i="8"/>
  <c r="AC25" i="8"/>
  <c r="W25" i="8"/>
  <c r="X25" i="8" s="1"/>
  <c r="AB25" i="8" s="1"/>
  <c r="U25" i="8"/>
  <c r="T25" i="8"/>
  <c r="Q25" i="8"/>
  <c r="R25" i="8" s="1"/>
  <c r="S25" i="8" s="1"/>
  <c r="G25" i="8"/>
  <c r="AC24" i="8"/>
  <c r="W24" i="8"/>
  <c r="X24" i="8" s="1"/>
  <c r="AB24" i="8" s="1"/>
  <c r="U24" i="8"/>
  <c r="T24" i="8"/>
  <c r="J25" i="8" s="1"/>
  <c r="K25" i="8" s="1"/>
  <c r="Q24" i="8"/>
  <c r="R24" i="8" s="1"/>
  <c r="S24" i="8" s="1"/>
  <c r="G24" i="8"/>
  <c r="AC23" i="8"/>
  <c r="W23" i="8"/>
  <c r="X23" i="8" s="1"/>
  <c r="AB23" i="8" s="1"/>
  <c r="U23" i="8"/>
  <c r="T23" i="8"/>
  <c r="J24" i="8" s="1"/>
  <c r="K24" i="8" s="1"/>
  <c r="Q23" i="8"/>
  <c r="R23" i="8" s="1"/>
  <c r="S23" i="8" s="1"/>
  <c r="G23" i="8"/>
  <c r="AC22" i="8"/>
  <c r="W22" i="8"/>
  <c r="X22" i="8" s="1"/>
  <c r="AB22" i="8" s="1"/>
  <c r="U22" i="8"/>
  <c r="T22" i="8"/>
  <c r="J23" i="8" s="1"/>
  <c r="K23" i="8" s="1"/>
  <c r="Q22" i="8"/>
  <c r="R22" i="8" s="1"/>
  <c r="S22" i="8" s="1"/>
  <c r="G22" i="8"/>
  <c r="AC21" i="8"/>
  <c r="W21" i="8"/>
  <c r="X21" i="8" s="1"/>
  <c r="AB21" i="8" s="1"/>
  <c r="U21" i="8"/>
  <c r="T21" i="8"/>
  <c r="Q21" i="8"/>
  <c r="R21" i="8" s="1"/>
  <c r="S21" i="8" s="1"/>
  <c r="G21" i="8"/>
  <c r="AC20" i="8"/>
  <c r="W20" i="8"/>
  <c r="X20" i="8" s="1"/>
  <c r="AB20" i="8" s="1"/>
  <c r="U20" i="8"/>
  <c r="T20" i="8"/>
  <c r="J21" i="8" s="1"/>
  <c r="K21" i="8" s="1"/>
  <c r="Q20" i="8"/>
  <c r="R20" i="8" s="1"/>
  <c r="S20" i="8" s="1"/>
  <c r="G20" i="8"/>
  <c r="AC19" i="8"/>
  <c r="W19" i="8"/>
  <c r="X19" i="8" s="1"/>
  <c r="AB19" i="8" s="1"/>
  <c r="U19" i="8"/>
  <c r="T19" i="8"/>
  <c r="J20" i="8" s="1"/>
  <c r="K20" i="8" s="1"/>
  <c r="Q19" i="8"/>
  <c r="R19" i="8"/>
  <c r="S19" i="8" s="1"/>
  <c r="G19" i="8"/>
  <c r="AC18" i="8"/>
  <c r="W18" i="8"/>
  <c r="X18" i="8" s="1"/>
  <c r="AB18" i="8" s="1"/>
  <c r="U18" i="8"/>
  <c r="T18" i="8"/>
  <c r="J19" i="8" s="1"/>
  <c r="K19" i="8" s="1"/>
  <c r="Q18" i="8"/>
  <c r="R18" i="8" s="1"/>
  <c r="S18" i="8" s="1"/>
  <c r="AC17" i="8"/>
  <c r="W17" i="8"/>
  <c r="X17" i="8" s="1"/>
  <c r="AB17" i="8" s="1"/>
  <c r="U17" i="8"/>
  <c r="G18" i="8" s="1"/>
  <c r="Q17" i="8"/>
  <c r="R17" i="8" s="1"/>
  <c r="S17" i="8" s="1"/>
  <c r="T17" i="8" s="1"/>
  <c r="N35" i="7"/>
  <c r="O35" i="7" s="1"/>
  <c r="I35" i="7" s="1"/>
  <c r="J35" i="7" s="1"/>
  <c r="P35" i="7"/>
  <c r="F35" i="7"/>
  <c r="N34" i="7"/>
  <c r="O34" i="7" s="1"/>
  <c r="I34" i="7" s="1"/>
  <c r="J34" i="7" s="1"/>
  <c r="P34" i="7"/>
  <c r="F34" i="7"/>
  <c r="N33" i="7"/>
  <c r="O33" i="7" s="1"/>
  <c r="I33" i="7" s="1"/>
  <c r="J33" i="7" s="1"/>
  <c r="P33" i="7"/>
  <c r="F33" i="7"/>
  <c r="N32" i="7"/>
  <c r="O32" i="7" s="1"/>
  <c r="I32" i="7" s="1"/>
  <c r="J32" i="7" s="1"/>
  <c r="P32" i="7"/>
  <c r="F32" i="7"/>
  <c r="N31" i="7"/>
  <c r="O31" i="7" s="1"/>
  <c r="I31" i="7" s="1"/>
  <c r="J31" i="7" s="1"/>
  <c r="P31" i="7"/>
  <c r="F31" i="7"/>
  <c r="N30" i="7"/>
  <c r="O30" i="7" s="1"/>
  <c r="I30" i="7" s="1"/>
  <c r="J30" i="7" s="1"/>
  <c r="P30" i="7"/>
  <c r="F30" i="7"/>
  <c r="N29" i="7"/>
  <c r="O29" i="7" s="1"/>
  <c r="I29" i="7" s="1"/>
  <c r="J29" i="7" s="1"/>
  <c r="P29" i="7"/>
  <c r="F29" i="7"/>
  <c r="N28" i="7"/>
  <c r="O28" i="7" s="1"/>
  <c r="I28" i="7" s="1"/>
  <c r="J28" i="7" s="1"/>
  <c r="P28" i="7"/>
  <c r="F28" i="7"/>
  <c r="N27" i="7"/>
  <c r="O27" i="7" s="1"/>
  <c r="I27" i="7" s="1"/>
  <c r="J27" i="7" s="1"/>
  <c r="P27" i="7"/>
  <c r="N26" i="7"/>
  <c r="O26" i="7" s="1"/>
  <c r="I26" i="7" s="1"/>
  <c r="J26" i="7" s="1"/>
  <c r="P26" i="7"/>
  <c r="F26" i="7"/>
  <c r="N25" i="7"/>
  <c r="O25" i="7" s="1"/>
  <c r="I25" i="7" s="1"/>
  <c r="J25" i="7" s="1"/>
  <c r="P25" i="7"/>
  <c r="F25" i="7"/>
  <c r="N24" i="7"/>
  <c r="O24" i="7" s="1"/>
  <c r="I24" i="7" s="1"/>
  <c r="J24" i="7" s="1"/>
  <c r="P24" i="7"/>
  <c r="F24" i="7"/>
  <c r="N23" i="7"/>
  <c r="O23" i="7" s="1"/>
  <c r="I23" i="7" s="1"/>
  <c r="J23" i="7" s="1"/>
  <c r="P23" i="7"/>
  <c r="F23" i="7"/>
  <c r="N22" i="7"/>
  <c r="O22" i="7" s="1"/>
  <c r="I22" i="7" s="1"/>
  <c r="J22" i="7" s="1"/>
  <c r="P22" i="7"/>
  <c r="F22" i="7"/>
  <c r="N21" i="7"/>
  <c r="O21" i="7" s="1"/>
  <c r="I21" i="7" s="1"/>
  <c r="J21" i="7" s="1"/>
  <c r="P21" i="7"/>
  <c r="F21" i="7"/>
  <c r="N20" i="7"/>
  <c r="O20" i="7" s="1"/>
  <c r="I20" i="7" s="1"/>
  <c r="J20" i="7" s="1"/>
  <c r="P20" i="7"/>
  <c r="F20" i="7"/>
  <c r="N19" i="7"/>
  <c r="O19" i="7" s="1"/>
  <c r="I19" i="7" s="1"/>
  <c r="J19" i="7" s="1"/>
  <c r="P19" i="7"/>
  <c r="F19" i="7"/>
  <c r="N18" i="7"/>
  <c r="O18" i="7" s="1"/>
  <c r="I18" i="7" s="1"/>
  <c r="J18" i="7" s="1"/>
  <c r="P18" i="7"/>
  <c r="F18" i="7"/>
  <c r="N17" i="7"/>
  <c r="O17" i="7" s="1"/>
  <c r="I17" i="7" s="1"/>
  <c r="J17" i="7" s="1"/>
  <c r="P17" i="7"/>
  <c r="F17" i="7"/>
  <c r="N16" i="7"/>
  <c r="O16" i="7" s="1"/>
  <c r="I16" i="7" s="1"/>
  <c r="P16" i="7"/>
  <c r="F16" i="7"/>
  <c r="R41" i="6"/>
  <c r="Q41" i="6"/>
  <c r="P41" i="6"/>
  <c r="O41" i="6"/>
  <c r="S41" i="6"/>
  <c r="G41" i="6"/>
  <c r="R40" i="6"/>
  <c r="Q40" i="6"/>
  <c r="P40" i="6"/>
  <c r="O40" i="6"/>
  <c r="S40" i="6"/>
  <c r="G40" i="6"/>
  <c r="R39" i="6"/>
  <c r="Q39" i="6"/>
  <c r="P39" i="6"/>
  <c r="O39" i="6"/>
  <c r="S39" i="6"/>
  <c r="G39" i="6"/>
  <c r="R38" i="6"/>
  <c r="Q38" i="6"/>
  <c r="P38" i="6"/>
  <c r="O38" i="6"/>
  <c r="S38" i="6"/>
  <c r="G38" i="6"/>
  <c r="R37" i="6"/>
  <c r="Q37" i="6"/>
  <c r="P37" i="6"/>
  <c r="O37" i="6"/>
  <c r="S37" i="6"/>
  <c r="G37" i="6"/>
  <c r="R36" i="6"/>
  <c r="Q36" i="6"/>
  <c r="P36" i="6"/>
  <c r="O36" i="6"/>
  <c r="S36" i="6"/>
  <c r="G36" i="6"/>
  <c r="R35" i="6"/>
  <c r="Q35" i="6"/>
  <c r="P35" i="6"/>
  <c r="O35" i="6"/>
  <c r="S35" i="6"/>
  <c r="G35" i="6"/>
  <c r="R34" i="6"/>
  <c r="Q34" i="6"/>
  <c r="P34" i="6"/>
  <c r="O34" i="6"/>
  <c r="S34" i="6"/>
  <c r="G34" i="6"/>
  <c r="R33" i="6"/>
  <c r="Q33" i="6"/>
  <c r="P33" i="6"/>
  <c r="O33" i="6"/>
  <c r="S33" i="6"/>
  <c r="G33" i="6"/>
  <c r="R32" i="6"/>
  <c r="Q32" i="6"/>
  <c r="P32" i="6"/>
  <c r="O32" i="6"/>
  <c r="S32" i="6"/>
  <c r="G32" i="6"/>
  <c r="R31" i="6"/>
  <c r="Q31" i="6"/>
  <c r="P31" i="6"/>
  <c r="O31" i="6"/>
  <c r="S31" i="6"/>
  <c r="G31" i="6"/>
  <c r="R30" i="6"/>
  <c r="Q30" i="6"/>
  <c r="P30" i="6"/>
  <c r="O30" i="6"/>
  <c r="S30" i="6"/>
  <c r="G30" i="6"/>
  <c r="R29" i="6"/>
  <c r="Q29" i="6"/>
  <c r="P29" i="6"/>
  <c r="O29" i="6"/>
  <c r="S29" i="6"/>
  <c r="G29" i="6"/>
  <c r="R28" i="6"/>
  <c r="Q28" i="6"/>
  <c r="P28" i="6"/>
  <c r="O28" i="6"/>
  <c r="S28" i="6"/>
  <c r="G28" i="6"/>
  <c r="R27" i="6"/>
  <c r="Q27" i="6"/>
  <c r="P27" i="6"/>
  <c r="O27" i="6"/>
  <c r="S27" i="6"/>
  <c r="G27" i="6"/>
  <c r="R26" i="6"/>
  <c r="Q26" i="6"/>
  <c r="P26" i="6"/>
  <c r="O26" i="6"/>
  <c r="S26" i="6"/>
  <c r="G26" i="6"/>
  <c r="R25" i="6"/>
  <c r="Q25" i="6"/>
  <c r="P25" i="6"/>
  <c r="O25" i="6"/>
  <c r="S25" i="6"/>
  <c r="G25" i="6"/>
  <c r="R24" i="6"/>
  <c r="Q24" i="6"/>
  <c r="P24" i="6"/>
  <c r="O24" i="6"/>
  <c r="S24" i="6"/>
  <c r="G24" i="6"/>
  <c r="R23" i="6"/>
  <c r="Q23" i="6"/>
  <c r="P23" i="6"/>
  <c r="O23" i="6"/>
  <c r="S23" i="6"/>
  <c r="G23" i="6"/>
  <c r="R22" i="6"/>
  <c r="Q22" i="6"/>
  <c r="P22" i="6"/>
  <c r="O22" i="6"/>
  <c r="S22" i="6"/>
  <c r="G22" i="6"/>
  <c r="R21" i="6"/>
  <c r="Q21" i="6"/>
  <c r="O21" i="6"/>
  <c r="P21" i="6" s="1"/>
  <c r="S21" i="6"/>
  <c r="G21" i="6"/>
  <c r="L36" i="5"/>
  <c r="I36" i="5"/>
  <c r="L35" i="5"/>
  <c r="I35" i="5"/>
  <c r="L34" i="5"/>
  <c r="I34" i="5"/>
  <c r="L33" i="5"/>
  <c r="I33" i="5"/>
  <c r="L32" i="5"/>
  <c r="I32" i="5"/>
  <c r="L31" i="5"/>
  <c r="I31" i="5"/>
  <c r="L30" i="5"/>
  <c r="I30" i="5"/>
  <c r="L29" i="5"/>
  <c r="I29" i="5"/>
  <c r="L28" i="5"/>
  <c r="I28" i="5"/>
  <c r="L27" i="5"/>
  <c r="I27" i="5"/>
  <c r="L26" i="5"/>
  <c r="I26" i="5"/>
  <c r="L25" i="5"/>
  <c r="I25" i="5"/>
  <c r="L24" i="5"/>
  <c r="I24" i="5"/>
  <c r="L23" i="5"/>
  <c r="I23" i="5"/>
  <c r="L22" i="5"/>
  <c r="I22" i="5"/>
  <c r="L21" i="5"/>
  <c r="I21" i="5"/>
  <c r="L20" i="5"/>
  <c r="I20" i="5"/>
  <c r="L19" i="5"/>
  <c r="I19" i="5"/>
  <c r="L18" i="5"/>
  <c r="I18" i="5"/>
  <c r="L17" i="5"/>
  <c r="L36" i="4"/>
  <c r="H36" i="4"/>
  <c r="I36" i="4" s="1"/>
  <c r="F36" i="4"/>
  <c r="L35" i="4"/>
  <c r="H35" i="4"/>
  <c r="I35" i="4" s="1"/>
  <c r="F35" i="4"/>
  <c r="L34" i="4"/>
  <c r="H34" i="4"/>
  <c r="I34" i="4" s="1"/>
  <c r="F34" i="4"/>
  <c r="L33" i="4"/>
  <c r="H33" i="4"/>
  <c r="I33" i="4" s="1"/>
  <c r="F33" i="4"/>
  <c r="L32" i="4"/>
  <c r="H32" i="4"/>
  <c r="I32" i="4" s="1"/>
  <c r="F32" i="4"/>
  <c r="L31" i="4"/>
  <c r="H31" i="4"/>
  <c r="I31" i="4" s="1"/>
  <c r="F31" i="4"/>
  <c r="L30" i="4"/>
  <c r="H30" i="4"/>
  <c r="I30" i="4" s="1"/>
  <c r="F30" i="4"/>
  <c r="L29" i="4"/>
  <c r="H29" i="4"/>
  <c r="I29" i="4" s="1"/>
  <c r="F29" i="4"/>
  <c r="L28" i="4"/>
  <c r="H28" i="4"/>
  <c r="I28" i="4" s="1"/>
  <c r="F28" i="4"/>
  <c r="L27" i="4"/>
  <c r="H27" i="4"/>
  <c r="I27" i="4" s="1"/>
  <c r="F27" i="4"/>
  <c r="L26" i="4"/>
  <c r="H26" i="4"/>
  <c r="I26" i="4" s="1"/>
  <c r="F26" i="4"/>
  <c r="L25" i="4"/>
  <c r="H25" i="4"/>
  <c r="I25" i="4" s="1"/>
  <c r="F25" i="4"/>
  <c r="L24" i="4"/>
  <c r="H24" i="4"/>
  <c r="I24" i="4" s="1"/>
  <c r="F24" i="4"/>
  <c r="L23" i="4"/>
  <c r="H23" i="4"/>
  <c r="I23" i="4" s="1"/>
  <c r="F23" i="4"/>
  <c r="L22" i="4"/>
  <c r="H22" i="4"/>
  <c r="I22" i="4" s="1"/>
  <c r="F22" i="4"/>
  <c r="L21" i="4"/>
  <c r="H21" i="4"/>
  <c r="I21" i="4" s="1"/>
  <c r="F21" i="4"/>
  <c r="L20" i="4"/>
  <c r="H20" i="4"/>
  <c r="I20" i="4" s="1"/>
  <c r="F20" i="4"/>
  <c r="L19" i="4"/>
  <c r="H19" i="4"/>
  <c r="I19" i="4" s="1"/>
  <c r="F19" i="4"/>
  <c r="L18" i="4"/>
  <c r="H18" i="4"/>
  <c r="I18" i="4" s="1"/>
  <c r="F18" i="4"/>
  <c r="L17" i="4"/>
  <c r="H17" i="4"/>
  <c r="I17" i="4" s="1"/>
  <c r="F17" i="4"/>
  <c r="L16" i="4"/>
  <c r="H16" i="4"/>
  <c r="F16" i="4"/>
  <c r="D24" i="3"/>
  <c r="D17" i="3"/>
  <c r="H12" i="3"/>
  <c r="F12" i="3"/>
  <c r="D12" i="3"/>
  <c r="AD17" i="8" l="1"/>
  <c r="AD19" i="8"/>
  <c r="I17" i="10"/>
  <c r="J17" i="10"/>
  <c r="K17" i="10" s="1"/>
  <c r="I19" i="10"/>
  <c r="J19" i="10"/>
  <c r="K19" i="10" s="1"/>
  <c r="I21" i="10"/>
  <c r="J21" i="10"/>
  <c r="K21" i="10" s="1"/>
  <c r="I23" i="10"/>
  <c r="J23" i="10"/>
  <c r="K23" i="10" s="1"/>
  <c r="I25" i="10"/>
  <c r="J25" i="10"/>
  <c r="K25" i="10" s="1"/>
  <c r="I27" i="10"/>
  <c r="J27" i="10"/>
  <c r="K27" i="10" s="1"/>
  <c r="I29" i="10"/>
  <c r="J29" i="10"/>
  <c r="K29" i="10" s="1"/>
  <c r="I31" i="10"/>
  <c r="J31" i="10"/>
  <c r="I33" i="10"/>
  <c r="J33" i="10"/>
  <c r="K33" i="10" s="1"/>
  <c r="J16" i="10"/>
  <c r="K16" i="10" s="1"/>
  <c r="J18" i="10"/>
  <c r="K18" i="10" s="1"/>
  <c r="J20" i="10"/>
  <c r="K20" i="10" s="1"/>
  <c r="J22" i="10"/>
  <c r="K22" i="10" s="1"/>
  <c r="J24" i="10"/>
  <c r="K24" i="10" s="1"/>
  <c r="J26" i="10"/>
  <c r="K26" i="10" s="1"/>
  <c r="J28" i="10"/>
  <c r="K28" i="10" s="1"/>
  <c r="J30" i="10"/>
  <c r="K30" i="10" s="1"/>
  <c r="J32" i="10"/>
  <c r="K32" i="10" s="1"/>
  <c r="J34" i="10"/>
  <c r="K34" i="10" s="1"/>
  <c r="AD26" i="8"/>
  <c r="AD22" i="8"/>
  <c r="M32" i="12"/>
  <c r="AD20" i="8"/>
  <c r="AD23" i="8"/>
  <c r="M27" i="12"/>
  <c r="M23" i="12"/>
  <c r="M19" i="12"/>
  <c r="AD24" i="8"/>
  <c r="AD27" i="8"/>
  <c r="AD30" i="8"/>
  <c r="M20" i="12"/>
  <c r="M29" i="12"/>
  <c r="M18" i="12"/>
  <c r="M24" i="12"/>
  <c r="H17" i="12"/>
  <c r="A17" i="12" s="1"/>
  <c r="M25" i="12"/>
  <c r="M33" i="12"/>
  <c r="M22" i="12"/>
  <c r="M31" i="12"/>
  <c r="M28" i="12"/>
  <c r="M26" i="12"/>
  <c r="AD28" i="8"/>
  <c r="M17" i="12"/>
  <c r="M30" i="12"/>
  <c r="M21" i="12"/>
  <c r="H20" i="12"/>
  <c r="A20" i="12" s="1"/>
  <c r="H26" i="12"/>
  <c r="A26" i="12" s="1"/>
  <c r="H31" i="12"/>
  <c r="A31" i="12" s="1"/>
  <c r="H25" i="12"/>
  <c r="A25" i="12" s="1"/>
  <c r="H24" i="12"/>
  <c r="A24" i="12" s="1"/>
  <c r="H30" i="12"/>
  <c r="A30" i="12" s="1"/>
  <c r="H28" i="12"/>
  <c r="A28" i="12" s="1"/>
  <c r="H29" i="12"/>
  <c r="A29" i="12" s="1"/>
  <c r="H27" i="12"/>
  <c r="A27" i="12" s="1"/>
  <c r="H22" i="12"/>
  <c r="A22" i="12" s="1"/>
  <c r="H23" i="12"/>
  <c r="A23" i="12" s="1"/>
  <c r="H21" i="12"/>
  <c r="A21" i="12" s="1"/>
  <c r="H32" i="12"/>
  <c r="A32" i="12" s="1"/>
  <c r="H19" i="12"/>
  <c r="A19" i="12" s="1"/>
  <c r="H18" i="12"/>
  <c r="A18" i="12" s="1"/>
  <c r="H33" i="12"/>
  <c r="A33" i="12" s="1"/>
  <c r="N16" i="12"/>
  <c r="M16" i="12"/>
  <c r="N22" i="9"/>
  <c r="O22" i="9" s="1"/>
  <c r="P22" i="9" s="1"/>
  <c r="F22" i="9" s="1"/>
  <c r="N36" i="9"/>
  <c r="O36" i="9" s="1"/>
  <c r="P36" i="9" s="1"/>
  <c r="F36" i="9" s="1"/>
  <c r="N38" i="9"/>
  <c r="O38" i="9" s="1"/>
  <c r="P38" i="9" s="1"/>
  <c r="F38" i="9" s="1"/>
  <c r="AD18" i="8"/>
  <c r="N21" i="9"/>
  <c r="O21" i="9" s="1"/>
  <c r="P21" i="9" s="1"/>
  <c r="F21" i="9" s="1"/>
  <c r="N23" i="9"/>
  <c r="O23" i="9" s="1"/>
  <c r="P23" i="9" s="1"/>
  <c r="F23" i="9" s="1"/>
  <c r="N25" i="9"/>
  <c r="O25" i="9" s="1"/>
  <c r="P25" i="9" s="1"/>
  <c r="F25" i="9" s="1"/>
  <c r="N27" i="9"/>
  <c r="O27" i="9" s="1"/>
  <c r="P27" i="9" s="1"/>
  <c r="F27" i="9" s="1"/>
  <c r="N29" i="9"/>
  <c r="O29" i="9" s="1"/>
  <c r="P29" i="9" s="1"/>
  <c r="F29" i="9" s="1"/>
  <c r="N31" i="9"/>
  <c r="O31" i="9" s="1"/>
  <c r="P31" i="9" s="1"/>
  <c r="F31" i="9" s="1"/>
  <c r="N33" i="9"/>
  <c r="O33" i="9" s="1"/>
  <c r="P33" i="9" s="1"/>
  <c r="F33" i="9" s="1"/>
  <c r="N20" i="9"/>
  <c r="O20" i="9" s="1"/>
  <c r="P20" i="9" s="1"/>
  <c r="F20" i="9" s="1"/>
  <c r="N24" i="9"/>
  <c r="O24" i="9" s="1"/>
  <c r="P24" i="9" s="1"/>
  <c r="F24" i="9" s="1"/>
  <c r="N26" i="9"/>
  <c r="O26" i="9" s="1"/>
  <c r="P26" i="9" s="1"/>
  <c r="F26" i="9" s="1"/>
  <c r="N28" i="9"/>
  <c r="O28" i="9" s="1"/>
  <c r="P28" i="9" s="1"/>
  <c r="F28" i="9" s="1"/>
  <c r="N30" i="9"/>
  <c r="O30" i="9" s="1"/>
  <c r="P30" i="9" s="1"/>
  <c r="F30" i="9" s="1"/>
  <c r="N32" i="9"/>
  <c r="O32" i="9" s="1"/>
  <c r="P32" i="9" s="1"/>
  <c r="F32" i="9" s="1"/>
  <c r="AD21" i="8"/>
  <c r="AD25" i="8"/>
  <c r="AD29" i="8"/>
  <c r="N35" i="9"/>
  <c r="O35" i="9" s="1"/>
  <c r="P35" i="9" s="1"/>
  <c r="F35" i="9" s="1"/>
  <c r="N37" i="9"/>
  <c r="O37" i="9" s="1"/>
  <c r="P37" i="9" s="1"/>
  <c r="F37" i="9" s="1"/>
  <c r="I17" i="21"/>
  <c r="J17" i="21" s="1"/>
  <c r="J37" i="21" s="1"/>
  <c r="Q17" i="11"/>
  <c r="Q19" i="11"/>
  <c r="Q21" i="11"/>
  <c r="Q23" i="11"/>
  <c r="Q25" i="11"/>
  <c r="Q27" i="11"/>
  <c r="Q29" i="11"/>
  <c r="Q31" i="11"/>
  <c r="Q33" i="11"/>
  <c r="Q16" i="11"/>
  <c r="Q18" i="11"/>
  <c r="Q20" i="11"/>
  <c r="Q22" i="11"/>
  <c r="Q24" i="11"/>
  <c r="Q26" i="11"/>
  <c r="Q28" i="11"/>
  <c r="Q30" i="11"/>
  <c r="R31" i="8"/>
  <c r="S31" i="8" s="1"/>
  <c r="AD31" i="8"/>
  <c r="R32" i="8"/>
  <c r="S32" i="8" s="1"/>
  <c r="AD32" i="8"/>
  <c r="R33" i="8"/>
  <c r="S33" i="8" s="1"/>
  <c r="AD33" i="8"/>
  <c r="R34" i="8"/>
  <c r="S34" i="8" s="1"/>
  <c r="AD34" i="8"/>
  <c r="R35" i="8"/>
  <c r="S35" i="8" s="1"/>
  <c r="AD35" i="8"/>
  <c r="R36" i="8"/>
  <c r="S36" i="8" s="1"/>
  <c r="AD36" i="8"/>
  <c r="Q35" i="11"/>
  <c r="L15" i="12"/>
  <c r="L16" i="12"/>
  <c r="L22" i="12"/>
  <c r="L23" i="12"/>
  <c r="L24" i="12"/>
  <c r="L30" i="12"/>
  <c r="L17" i="12"/>
  <c r="L25" i="12"/>
  <c r="G39" i="9"/>
  <c r="L18" i="12"/>
  <c r="L26" i="12"/>
  <c r="L27" i="12"/>
  <c r="L28" i="12"/>
  <c r="L31" i="12"/>
  <c r="L32" i="12"/>
  <c r="L33" i="12"/>
  <c r="L14" i="12"/>
  <c r="L19" i="12"/>
  <c r="L20" i="12"/>
  <c r="L21" i="12"/>
  <c r="L29" i="12"/>
  <c r="K31" i="10"/>
  <c r="J22" i="6"/>
  <c r="K22" i="6" s="1"/>
  <c r="H37" i="4"/>
  <c r="G15" i="12"/>
  <c r="Y14" i="12"/>
  <c r="J23" i="6"/>
  <c r="K23" i="6" s="1"/>
  <c r="J40" i="6"/>
  <c r="K40" i="6" s="1"/>
  <c r="I16" i="4"/>
  <c r="J37" i="4" s="1"/>
  <c r="H37" i="5"/>
  <c r="J28" i="6"/>
  <c r="K28" i="6" s="1"/>
  <c r="J29" i="6"/>
  <c r="K29" i="6" s="1"/>
  <c r="J35" i="6"/>
  <c r="K35" i="6" s="1"/>
  <c r="J39" i="6"/>
  <c r="K39" i="6" s="1"/>
  <c r="J30" i="6"/>
  <c r="K30" i="6" s="1"/>
  <c r="J36" i="6"/>
  <c r="K36" i="6" s="1"/>
  <c r="I17" i="5"/>
  <c r="I37" i="5" s="1"/>
  <c r="J26" i="6"/>
  <c r="K26" i="6" s="1"/>
  <c r="J31" i="6"/>
  <c r="K31" i="6" s="1"/>
  <c r="J24" i="6"/>
  <c r="K24" i="6" s="1"/>
  <c r="J32" i="6"/>
  <c r="K32" i="6" s="1"/>
  <c r="N15" i="17"/>
  <c r="P15" i="17" s="1"/>
  <c r="Q15" i="17" s="1"/>
  <c r="G21" i="17"/>
  <c r="K21" i="17"/>
  <c r="L21" i="17" s="1"/>
  <c r="K24" i="17"/>
  <c r="L24" i="17" s="1"/>
  <c r="G24" i="17"/>
  <c r="K27" i="17"/>
  <c r="L27" i="17" s="1"/>
  <c r="G27" i="17"/>
  <c r="K16" i="17"/>
  <c r="G16" i="17"/>
  <c r="G17" i="17"/>
  <c r="K17" i="17"/>
  <c r="L17" i="17" s="1"/>
  <c r="K20" i="17"/>
  <c r="L20" i="17" s="1"/>
  <c r="G20" i="17"/>
  <c r="K23" i="17"/>
  <c r="L23" i="17" s="1"/>
  <c r="G23" i="17"/>
  <c r="G33" i="17"/>
  <c r="K33" i="17"/>
  <c r="L33" i="17" s="1"/>
  <c r="K35" i="17"/>
  <c r="L35" i="17" s="1"/>
  <c r="G35" i="17"/>
  <c r="K19" i="17"/>
  <c r="L19" i="17" s="1"/>
  <c r="G19" i="17"/>
  <c r="G29" i="17"/>
  <c r="K29" i="17"/>
  <c r="L29" i="17" s="1"/>
  <c r="K32" i="17"/>
  <c r="L32" i="17" s="1"/>
  <c r="G32" i="17"/>
  <c r="G25" i="17"/>
  <c r="K25" i="17"/>
  <c r="L25" i="17" s="1"/>
  <c r="K28" i="17"/>
  <c r="L28" i="17" s="1"/>
  <c r="G28" i="17"/>
  <c r="K31" i="17"/>
  <c r="L31" i="17" s="1"/>
  <c r="G31" i="17"/>
  <c r="N16" i="17"/>
  <c r="P16" i="17" s="1"/>
  <c r="Q16" i="17" s="1"/>
  <c r="N20" i="17"/>
  <c r="P20" i="17" s="1"/>
  <c r="Q20" i="17" s="1"/>
  <c r="N24" i="17"/>
  <c r="P24" i="17" s="1"/>
  <c r="Q24" i="17" s="1"/>
  <c r="N28" i="17"/>
  <c r="P28" i="17" s="1"/>
  <c r="Q28" i="17" s="1"/>
  <c r="N32" i="17"/>
  <c r="P32" i="17" s="1"/>
  <c r="Q32" i="17" s="1"/>
  <c r="N19" i="17"/>
  <c r="P19" i="17" s="1"/>
  <c r="Q19" i="17" s="1"/>
  <c r="N23" i="17"/>
  <c r="P23" i="17" s="1"/>
  <c r="Q23" i="17" s="1"/>
  <c r="N27" i="17"/>
  <c r="P27" i="17" s="1"/>
  <c r="Q27" i="17" s="1"/>
  <c r="N31" i="17"/>
  <c r="P31" i="17" s="1"/>
  <c r="Q31" i="17" s="1"/>
  <c r="G18" i="17"/>
  <c r="N18" i="17"/>
  <c r="P18" i="17" s="1"/>
  <c r="Q18" i="17" s="1"/>
  <c r="G22" i="17"/>
  <c r="N22" i="17"/>
  <c r="P22" i="17" s="1"/>
  <c r="Q22" i="17" s="1"/>
  <c r="G26" i="17"/>
  <c r="N26" i="17"/>
  <c r="P26" i="17" s="1"/>
  <c r="Q26" i="17" s="1"/>
  <c r="G30" i="17"/>
  <c r="N30" i="17"/>
  <c r="P30" i="17" s="1"/>
  <c r="Q30" i="17" s="1"/>
  <c r="G34" i="17"/>
  <c r="N34" i="17"/>
  <c r="P34" i="17" s="1"/>
  <c r="Q34" i="17" s="1"/>
  <c r="N17" i="17"/>
  <c r="P17" i="17" s="1"/>
  <c r="Q17" i="17" s="1"/>
  <c r="N21" i="17"/>
  <c r="P21" i="17" s="1"/>
  <c r="Q21" i="17" s="1"/>
  <c r="N25" i="17"/>
  <c r="P25" i="17" s="1"/>
  <c r="Q25" i="17" s="1"/>
  <c r="N29" i="17"/>
  <c r="P29" i="17" s="1"/>
  <c r="Q29" i="17" s="1"/>
  <c r="K14" i="12"/>
  <c r="H14" i="12" s="1"/>
  <c r="G14" i="12"/>
  <c r="K15" i="12"/>
  <c r="H15" i="12" s="1"/>
  <c r="A15" i="12" s="1"/>
  <c r="K16" i="12"/>
  <c r="H16" i="12" s="1"/>
  <c r="A16" i="12" s="1"/>
  <c r="K17" i="12"/>
  <c r="K18" i="12"/>
  <c r="K19" i="12"/>
  <c r="K20" i="12"/>
  <c r="K21" i="12"/>
  <c r="K22" i="12"/>
  <c r="K23" i="12"/>
  <c r="K24" i="12"/>
  <c r="K25" i="12"/>
  <c r="K26" i="12"/>
  <c r="K27" i="12"/>
  <c r="K28" i="12"/>
  <c r="K29" i="12"/>
  <c r="K30" i="12"/>
  <c r="K31" i="12"/>
  <c r="K32" i="12"/>
  <c r="K33" i="12"/>
  <c r="I17" i="11"/>
  <c r="K17" i="11"/>
  <c r="L17" i="11" s="1"/>
  <c r="I21" i="11"/>
  <c r="K21" i="11"/>
  <c r="L21" i="11" s="1"/>
  <c r="I25" i="11"/>
  <c r="K25" i="11"/>
  <c r="L25" i="11" s="1"/>
  <c r="I29" i="11"/>
  <c r="K29" i="11"/>
  <c r="L29" i="11" s="1"/>
  <c r="I33" i="11"/>
  <c r="K33" i="11"/>
  <c r="L33" i="11" s="1"/>
  <c r="I16" i="11"/>
  <c r="K16" i="11"/>
  <c r="I20" i="11"/>
  <c r="K20" i="11"/>
  <c r="L20" i="11" s="1"/>
  <c r="I24" i="11"/>
  <c r="K24" i="11"/>
  <c r="L24" i="11" s="1"/>
  <c r="I28" i="11"/>
  <c r="K28" i="11"/>
  <c r="L28" i="11" s="1"/>
  <c r="I32" i="11"/>
  <c r="K32" i="11"/>
  <c r="L32" i="11" s="1"/>
  <c r="I19" i="11"/>
  <c r="K19" i="11"/>
  <c r="L19" i="11" s="1"/>
  <c r="I23" i="11"/>
  <c r="K23" i="11"/>
  <c r="L23" i="11" s="1"/>
  <c r="I27" i="11"/>
  <c r="K27" i="11"/>
  <c r="L27" i="11" s="1"/>
  <c r="I31" i="11"/>
  <c r="K31" i="11"/>
  <c r="L31" i="11" s="1"/>
  <c r="I35" i="11"/>
  <c r="K35" i="11"/>
  <c r="L35" i="11" s="1"/>
  <c r="I18" i="11"/>
  <c r="K18" i="11"/>
  <c r="L18" i="11" s="1"/>
  <c r="I22" i="11"/>
  <c r="K22" i="11"/>
  <c r="L22" i="11" s="1"/>
  <c r="I26" i="11"/>
  <c r="K26" i="11"/>
  <c r="L26" i="11" s="1"/>
  <c r="I30" i="11"/>
  <c r="K30" i="11"/>
  <c r="L30" i="11" s="1"/>
  <c r="I34" i="11"/>
  <c r="K34" i="11"/>
  <c r="L34" i="11" s="1"/>
  <c r="I16" i="10"/>
  <c r="I18" i="10"/>
  <c r="I20" i="10"/>
  <c r="I22" i="10"/>
  <c r="I24" i="10"/>
  <c r="I26" i="10"/>
  <c r="I28" i="10"/>
  <c r="I30" i="10"/>
  <c r="I32" i="10"/>
  <c r="I34" i="10"/>
  <c r="F34" i="9"/>
  <c r="V18" i="8"/>
  <c r="AA18" i="8" s="1"/>
  <c r="Y18" i="8"/>
  <c r="V22" i="8"/>
  <c r="AA22" i="8" s="1"/>
  <c r="Y22" i="8"/>
  <c r="V26" i="8"/>
  <c r="AA26" i="8" s="1"/>
  <c r="Y26" i="8"/>
  <c r="V30" i="8"/>
  <c r="AA30" i="8" s="1"/>
  <c r="Y30" i="8"/>
  <c r="V17" i="8"/>
  <c r="AA17" i="8" s="1"/>
  <c r="Y17" i="8"/>
  <c r="V21" i="8"/>
  <c r="AA21" i="8" s="1"/>
  <c r="Y21" i="8"/>
  <c r="V25" i="8"/>
  <c r="AA25" i="8" s="1"/>
  <c r="Y25" i="8"/>
  <c r="V29" i="8"/>
  <c r="AA29" i="8" s="1"/>
  <c r="Y29" i="8"/>
  <c r="V20" i="8"/>
  <c r="AA20" i="8" s="1"/>
  <c r="Y20" i="8"/>
  <c r="V24" i="8"/>
  <c r="AA24" i="8" s="1"/>
  <c r="Y24" i="8"/>
  <c r="V28" i="8"/>
  <c r="AA28" i="8" s="1"/>
  <c r="Y28" i="8"/>
  <c r="J32" i="8"/>
  <c r="K32" i="8" s="1"/>
  <c r="V36" i="8"/>
  <c r="AA36" i="8" s="1"/>
  <c r="Y36" i="8"/>
  <c r="J18" i="8"/>
  <c r="V19" i="8"/>
  <c r="AA19" i="8" s="1"/>
  <c r="Y19" i="8"/>
  <c r="J22" i="8"/>
  <c r="K22" i="8" s="1"/>
  <c r="V23" i="8"/>
  <c r="AA23" i="8" s="1"/>
  <c r="Y23" i="8"/>
  <c r="J26" i="8"/>
  <c r="K26" i="8" s="1"/>
  <c r="V27" i="8"/>
  <c r="AA27" i="8" s="1"/>
  <c r="Y27" i="8"/>
  <c r="J30" i="8"/>
  <c r="K30" i="8" s="1"/>
  <c r="V31" i="8"/>
  <c r="AA31" i="8" s="1"/>
  <c r="Y31" i="8"/>
  <c r="V32" i="8"/>
  <c r="AA32" i="8" s="1"/>
  <c r="Y32" i="8"/>
  <c r="V33" i="8"/>
  <c r="AA33" i="8" s="1"/>
  <c r="Y33" i="8"/>
  <c r="V34" i="8"/>
  <c r="AA34" i="8" s="1"/>
  <c r="Y34" i="8"/>
  <c r="V35" i="8"/>
  <c r="AA35" i="8" s="1"/>
  <c r="Y35" i="8"/>
  <c r="J33" i="8"/>
  <c r="K33" i="8" s="1"/>
  <c r="J34" i="8"/>
  <c r="K34" i="8" s="1"/>
  <c r="J35" i="8"/>
  <c r="K35" i="8" s="1"/>
  <c r="J36" i="8"/>
  <c r="K36" i="8" s="1"/>
  <c r="J37" i="8"/>
  <c r="K37" i="8" s="1"/>
  <c r="I36" i="7"/>
  <c r="J16" i="7"/>
  <c r="J36" i="7" s="1"/>
  <c r="J21" i="6"/>
  <c r="J27" i="6"/>
  <c r="K27" i="6" s="1"/>
  <c r="J34" i="6"/>
  <c r="K34" i="6" s="1"/>
  <c r="J38" i="6"/>
  <c r="K38" i="6" s="1"/>
  <c r="J25" i="6"/>
  <c r="K25" i="6" s="1"/>
  <c r="J33" i="6"/>
  <c r="K33" i="6" s="1"/>
  <c r="J37" i="6"/>
  <c r="K37" i="6" s="1"/>
  <c r="J41" i="6"/>
  <c r="K41" i="6" s="1"/>
  <c r="I37" i="21" l="1"/>
  <c r="M17" i="3"/>
  <c r="D24" i="18"/>
  <c r="L15" i="3"/>
  <c r="K15" i="3"/>
  <c r="D22" i="18"/>
  <c r="D19" i="18"/>
  <c r="K13" i="3"/>
  <c r="K12" i="3"/>
  <c r="K35" i="10"/>
  <c r="J35" i="10"/>
  <c r="K24" i="3" s="1"/>
  <c r="L16" i="17"/>
  <c r="L36" i="17" s="1"/>
  <c r="K36" i="17"/>
  <c r="D21" i="18" s="1"/>
  <c r="A14" i="12"/>
  <c r="A34" i="12" s="1"/>
  <c r="H34" i="12"/>
  <c r="D20" i="18" s="1"/>
  <c r="K36" i="11"/>
  <c r="L16" i="11"/>
  <c r="L36" i="11" s="1"/>
  <c r="J38" i="8"/>
  <c r="K18" i="8"/>
  <c r="K38" i="8" s="1"/>
  <c r="J42" i="6"/>
  <c r="L17" i="3" s="1"/>
  <c r="K21" i="6"/>
  <c r="K42" i="6" s="1"/>
  <c r="D25" i="18" l="1"/>
  <c r="M15" i="3"/>
  <c r="D28" i="18"/>
  <c r="L24" i="3"/>
  <c r="L12" i="3"/>
  <c r="M12" i="3"/>
  <c r="M13" i="3"/>
  <c r="D23" i="18"/>
  <c r="D27" i="18"/>
  <c r="M19" i="9"/>
  <c r="N19" i="9" s="1"/>
  <c r="O19" i="9" s="1"/>
  <c r="P19" i="9" s="1"/>
  <c r="F19" i="9" s="1"/>
  <c r="F39" i="9" s="1"/>
  <c r="K17" i="3" s="1"/>
  <c r="D26" i="18" l="1"/>
  <c r="D29" i="18" s="1"/>
  <c r="L1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Jit How TAN (IRAS)</author>
  </authors>
  <commentList>
    <comment ref="E15" authorId="0" shapeId="0" xr:uid="{00000000-0006-0000-0100-000001000000}">
      <text>
        <r>
          <rPr>
            <sz val="9"/>
            <color indexed="81"/>
            <rFont val="Arial"/>
            <family val="2"/>
          </rPr>
          <t>Please refer to your Notification letter for your effective date of GST registration.</t>
        </r>
        <r>
          <rPr>
            <b/>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Jit How TAN (IRAS)</author>
  </authors>
  <commentList>
    <comment ref="B12" authorId="0" shapeId="0" xr:uid="{00000000-0006-0000-0800-000001000000}">
      <text>
        <r>
          <rPr>
            <b/>
            <sz val="9"/>
            <color indexed="81"/>
            <rFont val="Tahoma"/>
            <family val="2"/>
          </rPr>
          <t>Additional documents required for purchase of non-residential property
• sales and purchase agreement (if available);
• option to purchase and acceptance of the option;
• correspondences between myself / my solicitors and the seller / seller’s solicitors;
• evidence of payment such as receipts and bank statement; and
• loan agreement; and 
• completion account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Jit How TAN (IRAS)</author>
  </authors>
  <commentList>
    <comment ref="B12" authorId="0" shapeId="0" xr:uid="{E7ACFBEB-3A4F-4F96-BF06-A7DCAB20BDE1}">
      <text>
        <r>
          <rPr>
            <b/>
            <sz val="9"/>
            <color indexed="81"/>
            <rFont val="Tahoma"/>
            <family val="2"/>
          </rPr>
          <t>Additional documents required for purchase of non-residential property
• sales and purchase agreement (if available);
• option to purchase and acceptance of the option;
• correspondences between myself / my solicitors and the seller / seller’s solicitors;
• evidence of payment such as receipts and bank statement; and
• loan agreement; and 
• completion account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Jit How TAN (IRAS)</author>
  </authors>
  <commentList>
    <comment ref="B12" authorId="0" shapeId="0" xr:uid="{C2E46AD6-CB84-41CA-9459-EAAB4E3F0615}">
      <text>
        <r>
          <rPr>
            <b/>
            <sz val="9"/>
            <color indexed="81"/>
            <rFont val="Tahoma"/>
            <family val="2"/>
          </rPr>
          <t>Additional documents required for purchase of non-residential property
• sales and purchase agreement (if available);
• option to purchase and acceptance of the option;
• correspondences between myself / my solicitors and the seller / seller’s solicitors;
• evidence of payment such as receipts and bank statement; and
• loan agreement; and 
• completion account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inlljhd</author>
  </authors>
  <commentList>
    <comment ref="G16" authorId="0" shapeId="0" xr:uid="{00000000-0006-0000-0E00-000001000000}">
      <text>
        <r>
          <rPr>
            <sz val="9"/>
            <color indexed="81"/>
            <rFont val="Tahoma"/>
            <family val="2"/>
          </rPr>
          <t>i.e. the earlier of invoice issued or payment received by you</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inlljhd</author>
  </authors>
  <commentList>
    <comment ref="G14" authorId="0" shapeId="0" xr:uid="{00000000-0006-0000-0F00-000001000000}">
      <text>
        <r>
          <rPr>
            <sz val="9"/>
            <color indexed="81"/>
            <rFont val="Tahoma"/>
            <family val="2"/>
          </rPr>
          <t xml:space="preserve">i.e. the earlier of invoice issued or payment received by the supplier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Jenny Tan</author>
  </authors>
  <commentList>
    <comment ref="J14" authorId="0" shapeId="0" xr:uid="{00000000-0006-0000-1100-000001000000}">
      <text>
        <r>
          <rPr>
            <sz val="9"/>
            <color indexed="81"/>
            <rFont val="Arial"/>
            <family val="2"/>
          </rPr>
          <t>i.e. the earlier of invoice issued or payment received by you</t>
        </r>
      </text>
    </comment>
  </commentList>
</comments>
</file>

<file path=xl/sharedStrings.xml><?xml version="1.0" encoding="utf-8"?>
<sst xmlns="http://schemas.openxmlformats.org/spreadsheetml/2006/main" count="1105" uniqueCount="249">
  <si>
    <t>Introduction</t>
  </si>
  <si>
    <t>GST-registered businesses &gt;  Can I claim GST  &gt; Claiming GST Incurred Before GST Registration/Incorporation</t>
  </si>
  <si>
    <t>Click start to proceed.</t>
  </si>
  <si>
    <t>Name of Business</t>
  </si>
  <si>
    <t>Tax Reference</t>
  </si>
  <si>
    <t>Date or GST Registration</t>
  </si>
  <si>
    <t>Within 6 Months</t>
  </si>
  <si>
    <t>More Than 6 Months</t>
  </si>
  <si>
    <t>i</t>
  </si>
  <si>
    <t>Yes</t>
  </si>
  <si>
    <t>No</t>
  </si>
  <si>
    <t>Date of GST Registration</t>
  </si>
  <si>
    <t>Partially Disposed, Transferred or Sold</t>
  </si>
  <si>
    <t>For goods acquired within 6 months before GST registration</t>
  </si>
  <si>
    <t xml:space="preserve">
</t>
  </si>
  <si>
    <r>
      <t>Invoice No.</t>
    </r>
    <r>
      <rPr>
        <b/>
        <sz val="11"/>
        <color rgb="FFFF0000"/>
        <rFont val="Arial"/>
        <family val="2"/>
      </rPr>
      <t>*</t>
    </r>
  </si>
  <si>
    <r>
      <t>GST Incurred</t>
    </r>
    <r>
      <rPr>
        <b/>
        <sz val="11"/>
        <color rgb="FFFF0000"/>
        <rFont val="Arial"/>
        <family val="2"/>
      </rPr>
      <t>*</t>
    </r>
  </si>
  <si>
    <t>Remarks</t>
  </si>
  <si>
    <r>
      <t xml:space="preserve">Input Tax Allowable </t>
    </r>
    <r>
      <rPr>
        <b/>
        <sz val="11"/>
        <color rgb="FFFF0000"/>
        <rFont val="Webdings"/>
        <family val="1"/>
        <charset val="2"/>
      </rPr>
      <t>i</t>
    </r>
  </si>
  <si>
    <t>Diff between Invoice date and Reg date</t>
  </si>
  <si>
    <t>More than 6 months reflect "NO"</t>
  </si>
  <si>
    <t>For goods acquired more than 6 months before GST registration</t>
  </si>
  <si>
    <t>Consumables and Trading Stocks</t>
  </si>
  <si>
    <t>Choose from list</t>
  </si>
  <si>
    <t>5. Please DO NOT copy/paste any cells to avoid deleting the built-in formulas and functions.</t>
  </si>
  <si>
    <t xml:space="preserve">Are the goods consumed or supplied before GST registration </t>
  </si>
  <si>
    <r>
      <t>% consumed or supplied before GST registration</t>
    </r>
    <r>
      <rPr>
        <b/>
        <sz val="11"/>
        <color rgb="FFFF0000"/>
        <rFont val="Webdings"/>
        <family val="1"/>
        <charset val="2"/>
      </rPr>
      <t xml:space="preserve"> i</t>
    </r>
  </si>
  <si>
    <t>More than 6 months reflect NO</t>
  </si>
  <si>
    <t>Raw Materials</t>
  </si>
  <si>
    <t>Yes/Partially used</t>
  </si>
  <si>
    <t>Yes/Partially Supplied</t>
  </si>
  <si>
    <r>
      <t>Are the raw materials used before GST registration</t>
    </r>
    <r>
      <rPr>
        <b/>
        <sz val="11"/>
        <color rgb="FFFF0000"/>
        <rFont val="Webdings"/>
        <family val="1"/>
        <charset val="2"/>
      </rPr>
      <t>i</t>
    </r>
  </si>
  <si>
    <r>
      <t>Are the finished goods supplied  before GST registration</t>
    </r>
    <r>
      <rPr>
        <b/>
        <sz val="11"/>
        <color rgb="FFFF0000"/>
        <rFont val="Webdings"/>
        <family val="1"/>
        <charset val="2"/>
      </rPr>
      <t>i</t>
    </r>
  </si>
  <si>
    <r>
      <t xml:space="preserve">Input Tax Allowable  </t>
    </r>
    <r>
      <rPr>
        <b/>
        <sz val="11"/>
        <color rgb="FFFF0000"/>
        <rFont val="Webdings"/>
        <family val="1"/>
        <charset val="2"/>
      </rPr>
      <t>i</t>
    </r>
  </si>
  <si>
    <t>To hide from TP</t>
  </si>
  <si>
    <t>Movable Property</t>
  </si>
  <si>
    <t>4. Please DO NOT copy/paste any cells to avoid deleting the built-in formulas and functions.</t>
  </si>
  <si>
    <r>
      <t>Is the movable property put into use or leased out before GST registration</t>
    </r>
    <r>
      <rPr>
        <b/>
        <sz val="11"/>
        <color rgb="FFFF0000"/>
        <rFont val="Webdings"/>
        <family val="1"/>
        <charset val="2"/>
      </rPr>
      <t xml:space="preserve">i </t>
    </r>
  </si>
  <si>
    <r>
      <t>Useful Life (in years)</t>
    </r>
    <r>
      <rPr>
        <b/>
        <sz val="11"/>
        <color rgb="FFFF0000"/>
        <rFont val="Webdings"/>
        <family val="1"/>
        <charset val="2"/>
      </rPr>
      <t>i</t>
    </r>
  </si>
  <si>
    <t>Period btw</t>
  </si>
  <si>
    <t>Remaining useful life</t>
  </si>
  <si>
    <t>Ratio</t>
  </si>
  <si>
    <r>
      <t>2. Enter data (where necessary) in the yellow boxes. Red asterisks (</t>
    </r>
    <r>
      <rPr>
        <sz val="11"/>
        <color rgb="FFFF0000"/>
        <rFont val="Arial"/>
        <family val="2"/>
      </rPr>
      <t>*</t>
    </r>
    <r>
      <rPr>
        <sz val="11"/>
        <color theme="1"/>
        <rFont val="Arial"/>
        <family val="2"/>
      </rPr>
      <t>) denote compulsory fields.</t>
    </r>
  </si>
  <si>
    <r>
      <t xml:space="preserve">3. Click on </t>
    </r>
    <r>
      <rPr>
        <sz val="11"/>
        <color rgb="FFFF0000"/>
        <rFont val="Webdings"/>
        <family val="1"/>
        <charset val="2"/>
      </rPr>
      <t>i</t>
    </r>
    <r>
      <rPr>
        <sz val="11"/>
        <rFont val="Arial"/>
        <family val="2"/>
      </rPr>
      <t xml:space="preserve"> for more information on the field.</t>
    </r>
  </si>
  <si>
    <t>No, and I did not let a third party use the property for free</t>
  </si>
  <si>
    <t>No, but I let a third party use the property for free</t>
  </si>
  <si>
    <r>
      <t xml:space="preserve">5. For non-residential property, click </t>
    </r>
    <r>
      <rPr>
        <sz val="11"/>
        <color rgb="FFFF0000"/>
        <rFont val="Arial"/>
        <family val="2"/>
      </rPr>
      <t>here</t>
    </r>
    <r>
      <rPr>
        <sz val="11"/>
        <rFont val="Arial"/>
        <family val="2"/>
      </rPr>
      <t xml:space="preserve"> for the additional documents you have to maintain.</t>
    </r>
  </si>
  <si>
    <t>Period btw the invoice date the reg date (whether more than 6 months)</t>
  </si>
  <si>
    <t xml:space="preserve">Whether the period is within 6 months </t>
  </si>
  <si>
    <t>Period btw reg date and date the property was put into use</t>
  </si>
  <si>
    <t>AV/365</t>
  </si>
  <si>
    <t>period*AV/365*7%</t>
  </si>
  <si>
    <t>Cell D minus cell Q</t>
  </si>
  <si>
    <t>The formula is as such, so that when TP is required to apportion but  there is no input in cell J, then allowable GST claim should be zero.</t>
  </si>
  <si>
    <t>For the remarks column</t>
  </si>
  <si>
    <t>remaining useful life</t>
  </si>
  <si>
    <t>Remaining useful life/ 3 years</t>
  </si>
  <si>
    <t>Period btw reno put into use (in months)</t>
  </si>
  <si>
    <t>Immovable property</t>
  </si>
  <si>
    <t>Building fixture formula</t>
  </si>
  <si>
    <t>Supplies made before GST registration</t>
  </si>
  <si>
    <t>Annual value of property</t>
  </si>
  <si>
    <t xml:space="preserve"> </t>
  </si>
  <si>
    <r>
      <t xml:space="preserve">6. Click on </t>
    </r>
    <r>
      <rPr>
        <sz val="11"/>
        <color rgb="FFFF0000"/>
        <rFont val="Webdings"/>
        <family val="1"/>
        <charset val="2"/>
      </rPr>
      <t>i</t>
    </r>
    <r>
      <rPr>
        <sz val="11"/>
        <color theme="1"/>
        <rFont val="Arial"/>
        <family val="2"/>
      </rPr>
      <t xml:space="preserve"> for more information on the field.</t>
    </r>
  </si>
  <si>
    <t>7. Please DO NOT copy/paste any cells to avoid deleting the built-in formulas and functions.</t>
  </si>
  <si>
    <t>To cater when the TP key in date of acquisition to be after the reg date, remaining useful life cannot be more than 3 years</t>
  </si>
  <si>
    <t>Renovation</t>
  </si>
  <si>
    <r>
      <t>Is the renovated property still held by you at GST registration</t>
    </r>
    <r>
      <rPr>
        <b/>
        <sz val="11"/>
        <color rgb="FFFF0000"/>
        <rFont val="Webdings"/>
        <family val="1"/>
        <charset val="2"/>
      </rPr>
      <t>i</t>
    </r>
  </si>
  <si>
    <t>different btw date reno put into use and gst reg date</t>
  </si>
  <si>
    <t>More than 6 months?</t>
  </si>
  <si>
    <t>Construction</t>
  </si>
  <si>
    <r>
      <t>Is the constructed property still held by you at GST registration</t>
    </r>
    <r>
      <rPr>
        <b/>
        <sz val="11"/>
        <color rgb="FFFF0000"/>
        <rFont val="Webdings"/>
        <family val="1"/>
        <charset val="2"/>
      </rPr>
      <t>i</t>
    </r>
  </si>
  <si>
    <t>The formula is as such, so that when TP is required to apportion but  there is no input in cell L, then allowable GST claim should be zero.</t>
  </si>
  <si>
    <t>D22-S22</t>
  </si>
  <si>
    <t>Services</t>
  </si>
  <si>
    <t>Yes, before</t>
  </si>
  <si>
    <t>Yes, straddling</t>
  </si>
  <si>
    <t>3. Please DO NOT copy/paste any cells to avoid deleting the built-in formulas and functions.</t>
  </si>
  <si>
    <t>Services acquired within 6 Months</t>
  </si>
  <si>
    <t>Directly attributable to supplies before or straddling GST registration</t>
  </si>
  <si>
    <t xml:space="preserve">Input Tax Allowable </t>
  </si>
  <si>
    <t>combine from B:D</t>
  </si>
  <si>
    <t>Allowable gst claim formula</t>
  </si>
  <si>
    <t>Proxy A</t>
  </si>
  <si>
    <t>Proxy B</t>
  </si>
  <si>
    <t>Proxy C</t>
  </si>
  <si>
    <t>Can be removed</t>
  </si>
  <si>
    <t>Can claim GST incurred?</t>
  </si>
  <si>
    <t>FORMULA</t>
  </si>
  <si>
    <t>Click here to apportion GST claims</t>
  </si>
  <si>
    <t>To apportion your GST claims</t>
  </si>
  <si>
    <t>Proxies to use to apportion the pre-registration GST incurred</t>
  </si>
  <si>
    <t>Use this proxy if</t>
  </si>
  <si>
    <t>Examples</t>
  </si>
  <si>
    <t>Apportion by
Time</t>
  </si>
  <si>
    <t>Apportion by 
Quantity</t>
  </si>
  <si>
    <t>Property Rental and Utilities</t>
  </si>
  <si>
    <r>
      <t xml:space="preserve">4. Click on </t>
    </r>
    <r>
      <rPr>
        <sz val="11"/>
        <color rgb="FFFF0000"/>
        <rFont val="Webdings"/>
        <family val="1"/>
        <charset val="2"/>
      </rPr>
      <t>i</t>
    </r>
    <r>
      <rPr>
        <sz val="11"/>
        <rFont val="Arial"/>
        <family val="2"/>
      </rPr>
      <t xml:space="preserve"> for more information on the field.</t>
    </r>
  </si>
  <si>
    <r>
      <t>Directly attributable to supplies before or straddling GST registration</t>
    </r>
    <r>
      <rPr>
        <b/>
        <sz val="11"/>
        <color rgb="FFFF0000"/>
        <rFont val="Webdings"/>
        <family val="1"/>
        <charset val="2"/>
      </rPr>
      <t xml:space="preserve">i </t>
    </r>
  </si>
  <si>
    <t>Within 6 months</t>
  </si>
  <si>
    <t xml:space="preserve">Btw GST registration date and end of office rental period </t>
  </si>
  <si>
    <t>BTW sublet and end of office rental period</t>
  </si>
  <si>
    <t>Allowable input tax claim</t>
  </si>
  <si>
    <t>Summary of Claims</t>
  </si>
  <si>
    <t>Click to declare</t>
  </si>
  <si>
    <t>Immovable Property</t>
  </si>
  <si>
    <t>Building Fixtures</t>
  </si>
  <si>
    <t xml:space="preserve">Renovation </t>
  </si>
  <si>
    <t>Total allowable pre-registration GST</t>
  </si>
  <si>
    <t xml:space="preserve">Proxy A : Period over which goods or services are supplied before GST registration over total period of goods or services supplied </t>
  </si>
  <si>
    <r>
      <t xml:space="preserve">3. Click on </t>
    </r>
    <r>
      <rPr>
        <sz val="11"/>
        <color rgb="FFFF0000"/>
        <rFont val="Webdings"/>
        <family val="1"/>
        <charset val="2"/>
      </rPr>
      <t>i</t>
    </r>
    <r>
      <rPr>
        <sz val="11"/>
        <color theme="1"/>
        <rFont val="Arial"/>
        <family val="2"/>
      </rPr>
      <t xml:space="preserve"> for more information on the field. </t>
    </r>
  </si>
  <si>
    <r>
      <t xml:space="preserve">4. Please DO NOT copy/paste any cells </t>
    </r>
    <r>
      <rPr>
        <u/>
        <sz val="11"/>
        <rFont val="Arial"/>
        <family val="2"/>
      </rPr>
      <t>OR</t>
    </r>
    <r>
      <rPr>
        <sz val="11"/>
        <rFont val="Arial"/>
        <family val="2"/>
      </rPr>
      <t xml:space="preserve"> repeat claims included in this page in the other proxy pages as it will affect the in-built formulas and functions.</t>
    </r>
  </si>
  <si>
    <t>Period goods or services supplied</t>
  </si>
  <si>
    <t>Period between reg date and start of period</t>
  </si>
  <si>
    <t>period between start and end of period</t>
  </si>
  <si>
    <t>GST attributable to rental before GST registration</t>
  </si>
  <si>
    <t>Proxy B : Period over which goods or services are supplied before GST registration over a year</t>
  </si>
  <si>
    <r>
      <t xml:space="preserve">Allowable GST claim </t>
    </r>
    <r>
      <rPr>
        <b/>
        <sz val="11"/>
        <color rgb="FFFF0000"/>
        <rFont val="Webdings"/>
        <family val="1"/>
        <charset val="2"/>
      </rPr>
      <t>i</t>
    </r>
  </si>
  <si>
    <t xml:space="preserve">Date between first supply and gst reg </t>
  </si>
  <si>
    <t>Same formula as Column H</t>
  </si>
  <si>
    <t xml:space="preserve"> Proxy C: Proportion of goods or services supplied before GST registration to total goods or services supplied</t>
  </si>
  <si>
    <t xml:space="preserve">    a) Proportion of goods supplied = </t>
  </si>
  <si>
    <t xml:space="preserve">    b) Proportion of goods or services supplied = </t>
  </si>
  <si>
    <t>Proportion of goods or services supplied (%)</t>
  </si>
  <si>
    <t>Same formula as column H</t>
  </si>
  <si>
    <r>
      <t xml:space="preserve">The service was used to supply goods and services during a </t>
    </r>
    <r>
      <rPr>
        <u/>
        <sz val="10"/>
        <color theme="1"/>
        <rFont val="Arial"/>
        <family val="2"/>
      </rPr>
      <t>specific</t>
    </r>
    <r>
      <rPr>
        <sz val="10"/>
        <color theme="1"/>
        <rFont val="Arial"/>
        <family val="2"/>
      </rPr>
      <t xml:space="preserve"> </t>
    </r>
    <r>
      <rPr>
        <u/>
        <sz val="10"/>
        <color theme="1"/>
        <rFont val="Arial"/>
        <family val="2"/>
      </rPr>
      <t>period</t>
    </r>
    <r>
      <rPr>
        <sz val="10"/>
        <color theme="1"/>
        <rFont val="Arial"/>
        <family val="2"/>
      </rPr>
      <t>.</t>
    </r>
  </si>
  <si>
    <r>
      <t xml:space="preserve">The service was used to make ongoing supplies with </t>
    </r>
    <r>
      <rPr>
        <u/>
        <sz val="10"/>
        <color theme="1"/>
        <rFont val="Arial"/>
        <family val="2"/>
      </rPr>
      <t>no definite period</t>
    </r>
    <r>
      <rPr>
        <sz val="10"/>
        <color theme="1"/>
        <rFont val="Arial"/>
        <family val="2"/>
      </rPr>
      <t>.</t>
    </r>
  </si>
  <si>
    <t xml:space="preserve">Examples of services which can be apportioned using this method are advertising services for a newly launched product. </t>
  </si>
  <si>
    <t>Examples of services which can be apportioned using this method are property agent services to secure a tenant and advertising services to promote sale of a particular product line during a limited period.</t>
  </si>
  <si>
    <r>
      <t xml:space="preserve">4. Please DO NOT copy/paste any cells </t>
    </r>
    <r>
      <rPr>
        <u/>
        <sz val="11"/>
        <color theme="1"/>
        <rFont val="Arial"/>
        <family val="2"/>
      </rPr>
      <t>OR</t>
    </r>
    <r>
      <rPr>
        <sz val="11"/>
        <color theme="1"/>
        <rFont val="Arial"/>
        <family val="2"/>
      </rPr>
      <t xml:space="preserve"> repeat claims included in this page in the other proxy pages as it will affect the in-built formulas and functions.</t>
    </r>
  </si>
  <si>
    <t>2. The GST portion relating to the period covered by the rental or utilities that were on-supplied is not claimable.</t>
  </si>
  <si>
    <t>Building fixtures acquired separately from the non-residential property</t>
  </si>
  <si>
    <r>
      <t xml:space="preserve">2. Building fixtures refer to mounted cabinets, air-conditions and wall partitions. If you have acquired these building fixtures </t>
    </r>
    <r>
      <rPr>
        <b/>
        <u/>
        <sz val="11"/>
        <color theme="1"/>
        <rFont val="Arial"/>
        <family val="2"/>
      </rPr>
      <t>separately</t>
    </r>
    <r>
      <rPr>
        <sz val="11"/>
        <color theme="1"/>
        <rFont val="Arial"/>
        <family val="2"/>
      </rPr>
      <t xml:space="preserve"> from the non-residential property, you may use a useful life of 3 years to apportion the pre-registration GST incurred.</t>
    </r>
  </si>
  <si>
    <t>3. If you have acquired these building fixtures together with the non-residential property, it is considered part of the non-residential property and should not be included in this tab.</t>
  </si>
  <si>
    <r>
      <t xml:space="preserve">4. For simplification purposes and unless you can prove otherwise, the Comptroller shall take the </t>
    </r>
    <r>
      <rPr>
        <b/>
        <u/>
        <sz val="11"/>
        <color theme="1"/>
        <rFont val="Arial"/>
        <family val="2"/>
      </rPr>
      <t>date of acquisition</t>
    </r>
    <r>
      <rPr>
        <sz val="11"/>
        <color theme="1"/>
        <rFont val="Arial"/>
        <family val="2"/>
      </rPr>
      <t xml:space="preserve"> of the fixtures as the date when the fixtures are put into use.</t>
    </r>
  </si>
  <si>
    <r>
      <t xml:space="preserve">4. Click on </t>
    </r>
    <r>
      <rPr>
        <sz val="11"/>
        <color rgb="FFFF0000"/>
        <rFont val="Webdings"/>
        <family val="1"/>
        <charset val="2"/>
      </rPr>
      <t>i</t>
    </r>
    <r>
      <rPr>
        <sz val="11"/>
        <color theme="1"/>
        <rFont val="Arial"/>
        <family val="2"/>
      </rPr>
      <t xml:space="preserve"> for more information on the field.</t>
    </r>
  </si>
  <si>
    <t>2. Movable properties include office computer and peripherals, office furniture and fittings, delivery vans and lorries.</t>
  </si>
  <si>
    <t xml:space="preserve">Are the goods still held by your business at the date of GST registration </t>
  </si>
  <si>
    <r>
      <t>% of goods still held by the company at the date of GST registration</t>
    </r>
    <r>
      <rPr>
        <b/>
        <sz val="11"/>
        <color rgb="FFFF0000"/>
        <rFont val="Webdings"/>
        <family val="1"/>
        <charset val="2"/>
      </rPr>
      <t xml:space="preserve"> i</t>
    </r>
  </si>
  <si>
    <t>1. You can claim GST incurred on non-residential property purchased more than 6 months before your GST registration in full unless:
    - You have commenced making taxable supplies and used the non-residential property as your business premises or leased it out for periods straddling GST registration;
    - You have not commenced making taxable supplies but you let a third party use the immovable property for free.                                                                                                                                                                                                                                                                               #</t>
  </si>
  <si>
    <t>Non-Residential Property- Land, office buildings, factories</t>
  </si>
  <si>
    <t>Is the non-residential property put into use or leased out before GST registration</t>
  </si>
  <si>
    <t>Is the renovated property put into use or leased out</t>
  </si>
  <si>
    <t>Is the renovated property put into use or leased out more than 6 months before GST registration</t>
  </si>
  <si>
    <t>Is the constructed property put into use or leased out more than 6 months before GST registration</t>
  </si>
  <si>
    <t>Is the constructed property put into use or leased out</t>
  </si>
  <si>
    <r>
      <t>Utilities or rental period</t>
    </r>
    <r>
      <rPr>
        <b/>
        <sz val="14"/>
        <color rgb="FFFF0000"/>
        <rFont val="Webdings"/>
        <family val="1"/>
        <charset val="2"/>
      </rPr>
      <t>i</t>
    </r>
  </si>
  <si>
    <t>Declaration</t>
  </si>
  <si>
    <t>A. Business Particulars (All fields are compulsory)</t>
  </si>
  <si>
    <t>GST Registration Number</t>
  </si>
  <si>
    <t>B. Qualifying Conditions for Pre-Registration GST Claims (All fields are compulsory)</t>
  </si>
  <si>
    <t>More than 6 Months</t>
  </si>
  <si>
    <t xml:space="preserve">Goods </t>
  </si>
  <si>
    <t>You do not need to submit the completed checklist to IRAS but it must be made available to us upon request. You can retain a copy by printing or saving it as a softcopy.</t>
  </si>
  <si>
    <t xml:space="preserve">It may take you 10 to 30 mins to complete this checklist. </t>
  </si>
  <si>
    <t xml:space="preserve">You can claim the GST incurred prior to your GST registration if certain conditions are met. More information is available at the link below:
</t>
  </si>
  <si>
    <r>
      <t xml:space="preserve">You are </t>
    </r>
    <r>
      <rPr>
        <u/>
        <sz val="11"/>
        <color theme="1"/>
        <rFont val="Arial"/>
        <family val="2"/>
      </rPr>
      <t>required</t>
    </r>
    <r>
      <rPr>
        <sz val="11"/>
        <color theme="1"/>
        <rFont val="Arial"/>
        <family val="2"/>
      </rPr>
      <t xml:space="preserve"> to complete this checklist if you are claiming pre-registration GST.  </t>
    </r>
  </si>
  <si>
    <r>
      <t>3. Enter the details in the yellow boxes. Red asterisks (</t>
    </r>
    <r>
      <rPr>
        <sz val="11"/>
        <color rgb="FFFF0000"/>
        <rFont val="Arial"/>
        <family val="2"/>
      </rPr>
      <t>*</t>
    </r>
    <r>
      <rPr>
        <sz val="11"/>
        <rFont val="Arial"/>
        <family val="2"/>
      </rPr>
      <t>) denote compulsory fields.</t>
    </r>
  </si>
  <si>
    <r>
      <t>2. Enter the details in the yellow boxes. Red asterisks (</t>
    </r>
    <r>
      <rPr>
        <sz val="11"/>
        <color rgb="FFFF0000"/>
        <rFont val="Arial"/>
        <family val="2"/>
      </rPr>
      <t>*</t>
    </r>
    <r>
      <rPr>
        <sz val="11"/>
        <rFont val="Arial"/>
        <family val="2"/>
      </rPr>
      <t>) denote compulsory fields.</t>
    </r>
  </si>
  <si>
    <t>5. % of goods still held at the point of GST registration =</t>
  </si>
  <si>
    <r>
      <t xml:space="preserve">3. Click on </t>
    </r>
    <r>
      <rPr>
        <sz val="11"/>
        <color rgb="FFFF0000"/>
        <rFont val="Webdings"/>
        <family val="1"/>
        <charset val="2"/>
      </rPr>
      <t>i</t>
    </r>
    <r>
      <rPr>
        <sz val="11"/>
        <rFont val="Arial"/>
        <family val="2"/>
      </rPr>
      <t xml:space="preserve"> for more information on the field</t>
    </r>
  </si>
  <si>
    <r>
      <t>2. Enter the details in the yellow boxes. Red asterisks (</t>
    </r>
    <r>
      <rPr>
        <sz val="11"/>
        <color rgb="FFFF0000"/>
        <rFont val="Arial"/>
        <family val="2"/>
      </rPr>
      <t>*</t>
    </r>
    <r>
      <rPr>
        <sz val="11"/>
        <color theme="1"/>
        <rFont val="Arial"/>
        <family val="2"/>
      </rPr>
      <t>) denote compulsory fields.</t>
    </r>
  </si>
  <si>
    <r>
      <t xml:space="preserve">3. Click on </t>
    </r>
    <r>
      <rPr>
        <sz val="11"/>
        <color rgb="FFFF0000"/>
        <rFont val="Webdings"/>
        <family val="1"/>
        <charset val="2"/>
      </rPr>
      <t>i</t>
    </r>
    <r>
      <rPr>
        <sz val="11"/>
        <color theme="1"/>
        <rFont val="Arial"/>
        <family val="2"/>
      </rPr>
      <t xml:space="preserve"> for more information on the field</t>
    </r>
  </si>
  <si>
    <t xml:space="preserve">Note: This calculator allows up to 20 inputs for each type of expenses. If you require more inputs, you will have to start on a new calculator. </t>
  </si>
  <si>
    <r>
      <t>5. Enter the details in the yellow boxes. Red asterisks (</t>
    </r>
    <r>
      <rPr>
        <sz val="11"/>
        <color rgb="FFFF0000"/>
        <rFont val="Arial"/>
        <family val="2"/>
      </rPr>
      <t>*</t>
    </r>
    <r>
      <rPr>
        <sz val="11"/>
        <rFont val="Arial"/>
        <family val="2"/>
      </rPr>
      <t>) denote compulsory fields.</t>
    </r>
  </si>
  <si>
    <t>5. To calculate the proportion of goods or services supplied before GST registration, you can use either of the following formulae:</t>
  </si>
  <si>
    <r>
      <t>3. Enter the details in the yellow boxes. Red asterisks (</t>
    </r>
    <r>
      <rPr>
        <sz val="11"/>
        <color rgb="FFFF0000"/>
        <rFont val="Arial"/>
        <family val="2"/>
      </rPr>
      <t>*</t>
    </r>
    <r>
      <rPr>
        <sz val="11"/>
        <color theme="1"/>
        <rFont val="Arial"/>
        <family val="2"/>
      </rPr>
      <t>) denote compulsory fields.</t>
    </r>
  </si>
  <si>
    <t>o</t>
  </si>
  <si>
    <t>Qualifying Conditions for Pre-Registration GST Claims</t>
  </si>
  <si>
    <t>Trading Stocks and Consumables</t>
  </si>
  <si>
    <r>
      <rPr>
        <sz val="11"/>
        <color theme="1"/>
        <rFont val="Arial"/>
        <family val="2"/>
      </rPr>
      <t xml:space="preserve">        </t>
    </r>
    <r>
      <rPr>
        <u/>
        <sz val="11"/>
        <color theme="1"/>
        <rFont val="Arial"/>
        <family val="2"/>
      </rPr>
      <t>Goods</t>
    </r>
  </si>
  <si>
    <t xml:space="preserve">        (a) the goods are purchased or imported by my business for the purpose of making taxable supplies;
        (b) for goods acquired within 6 months before the date of my GST registration, the goods are still held by my business as at GST registration;
        (c) for goods acquired more than 6 months before the date of my GST registration, the goods have not been consumed or supplied by my 
        business before the date of my GST registration.
</t>
  </si>
  <si>
    <r>
      <rPr>
        <sz val="11"/>
        <color theme="1"/>
        <rFont val="Arial"/>
        <family val="2"/>
      </rPr>
      <t xml:space="preserve">       </t>
    </r>
    <r>
      <rPr>
        <u/>
        <sz val="11"/>
        <color theme="1"/>
        <rFont val="Arial"/>
        <family val="2"/>
      </rPr>
      <t>Property Rental, Utilities and Services</t>
    </r>
  </si>
  <si>
    <t>1.      I have satisfied all the following conditions:</t>
  </si>
  <si>
    <t xml:space="preserve">
2.     I have excluded all GST incurred on the following expenses because they are specifically disallowed under the GST (General) Regulations:
        • club subscription fee;
        • family benefits;
        • medical expenses;
        • medical and accident insurance;
        • any transactions involving betting, sweepstakes, lotteries, fruit machines or games of chance;
        • purchase or importation of a motor car (except commercial vehicles such as vans and lorries); and
        • supply or importation of goods or supply of services, used by me directly in connection with a motor car</t>
  </si>
  <si>
    <t xml:space="preserve">
Yes</t>
  </si>
  <si>
    <r>
      <t xml:space="preserve">
3.     I have maintained a stock account showing:
        </t>
    </r>
    <r>
      <rPr>
        <u/>
        <sz val="11"/>
        <color theme="1"/>
        <rFont val="Arial"/>
        <family val="2"/>
      </rPr>
      <t>Goods</t>
    </r>
    <r>
      <rPr>
        <sz val="11"/>
        <color theme="1"/>
        <rFont val="Arial"/>
        <family val="2"/>
      </rPr>
      <t xml:space="preserve">
        • quantities purchased;
        • quantities used in the making of other goods;
        • date of purchase; and
        • date and manner of subsequent disposal of both the quantities purchased and quantities used in the making of other goods
        </t>
    </r>
    <r>
      <rPr>
        <u/>
        <sz val="11"/>
        <color theme="1"/>
        <rFont val="Arial"/>
        <family val="2"/>
      </rPr>
      <t>Services</t>
    </r>
    <r>
      <rPr>
        <sz val="11"/>
        <color theme="1"/>
        <rFont val="Arial"/>
        <family val="2"/>
      </rPr>
      <t xml:space="preserve">
        • description of services purchased;
        • date of purchase; and
        • date of use of the service (if any)
</t>
    </r>
  </si>
  <si>
    <t xml:space="preserve">       (a) the expenses are incurred by my business for the purpose of making taxable supplies; 
       (b) the expenses are incurred by my business within 6 months before the date of my GST registration; 
       (c) the expenses are not directly attributable to supplies made by my business before the date of my GST registration.
</t>
  </si>
  <si>
    <t xml:space="preserve">       (a) the expenses are incurred by my business for the purpose of making taxable supplies; 
       (b) the expenses are incurred by my business within 6 months before the date of my GST registration; 
       (c) the expenses are not directly attributable to supplies made by my business before the date of my GST registration.</t>
  </si>
  <si>
    <t xml:space="preserve">
3.     I have maintained a stock account showing:
        Goods
        • quantities purchased;
        • quantities used in the making of other goods;
        • date of purchase; and
        • date and manner of subsequent disposal of both the quantities purchased and quantities used in the making of other goods
        Services
        • description of services purchased;
        • date of purchase; and
        • date of use of the service (if any)
</t>
  </si>
  <si>
    <t xml:space="preserve">     Yes</t>
  </si>
  <si>
    <t xml:space="preserve">
     Yes</t>
  </si>
  <si>
    <t xml:space="preserve">5. Please DO NOT copy/paste any cells to avoid deleting the built-in formulas and functions.
</t>
  </si>
  <si>
    <t xml:space="preserve">        (a) the goods are purchased or imported by my business for the purpose of making taxable supplies;
        (b) for goods acquired within 6 months before the date of my GST registration, the goods are still held by my business as at GST 
        registration;
        (c) for goods acquired more than 6 months before the date of my GST registration, the goods have not been consumed or supplied by 
        my business before the date of my GST registration.
</t>
  </si>
  <si>
    <t xml:space="preserve">
2.     I have excluded all GST incurred on the following expenses because they are specifically disallowed under the GST (General) 
        Regulations:
        • club subscription fee;
        • family benefits;
        • medical expenses;
        • medical and accident insurance;
        • any transactions involving betting, sweepstakes, lotteries, fruit machines or games of chance;
        • purchase or importation of a motor car (except commercial vehicles such as vans and lorries); and
        • supply or importation of goods or supply of services, used by me directly in connection with a motor car</t>
  </si>
  <si>
    <t>$</t>
  </si>
  <si>
    <t>Date of GST Registration (dd-mmm-yyyy)</t>
  </si>
  <si>
    <t>Date of first supply of goods or services (dd-mmm-yyyy)</t>
  </si>
  <si>
    <r>
      <t>Invoice Date 
(dd-mmm-yyyy)</t>
    </r>
    <r>
      <rPr>
        <b/>
        <sz val="11"/>
        <color rgb="FFFF0000"/>
        <rFont val="Arial"/>
        <family val="2"/>
      </rPr>
      <t>*</t>
    </r>
  </si>
  <si>
    <r>
      <t>Date of acquisition (dd-mmm-yyyy)</t>
    </r>
    <r>
      <rPr>
        <b/>
        <sz val="11"/>
        <color rgb="FFFF0000"/>
        <rFont val="Webdings"/>
        <family val="1"/>
        <charset val="2"/>
      </rPr>
      <t>i</t>
    </r>
  </si>
  <si>
    <r>
      <t xml:space="preserve">Date of property put into use
(dd-mmm-yyyy) </t>
    </r>
    <r>
      <rPr>
        <b/>
        <sz val="11"/>
        <color rgb="FFFF0000"/>
        <rFont val="Webdings"/>
        <family val="1"/>
        <charset val="2"/>
      </rPr>
      <t xml:space="preserve">i </t>
    </r>
  </si>
  <si>
    <r>
      <t>Invoice Date  
(dd-mmm-yyyy)</t>
    </r>
    <r>
      <rPr>
        <b/>
        <sz val="11"/>
        <color rgb="FFFF0000"/>
        <rFont val="Arial"/>
        <family val="2"/>
      </rPr>
      <t>*</t>
    </r>
  </si>
  <si>
    <r>
      <t>Invoice Date
(dd-mmm-yyyy)</t>
    </r>
    <r>
      <rPr>
        <b/>
        <sz val="11"/>
        <color rgb="FFFF0000"/>
        <rFont val="Arial"/>
        <family val="2"/>
      </rPr>
      <t>*</t>
    </r>
  </si>
  <si>
    <r>
      <t>Date renovation put into use or leased out
(dd-mmm-yyyy)</t>
    </r>
    <r>
      <rPr>
        <b/>
        <sz val="11"/>
        <color rgb="FFFF0000"/>
        <rFont val="Webdings"/>
        <family val="1"/>
        <charset val="2"/>
      </rPr>
      <t>i</t>
    </r>
  </si>
  <si>
    <r>
      <t>Date constructed put into use or leased out
(dd-mmm-yyyy)</t>
    </r>
    <r>
      <rPr>
        <b/>
        <sz val="11"/>
        <color rgb="FFFF0000"/>
        <rFont val="Webdings"/>
        <family val="1"/>
        <charset val="2"/>
      </rPr>
      <t>i</t>
    </r>
  </si>
  <si>
    <t>Start of Period  
(dd-mmm-yyyy)</t>
  </si>
  <si>
    <t>End of  Period  
(dd-mmm-yyyy)</t>
  </si>
  <si>
    <r>
      <t>Invoice Date 
 (dd-mmm-yyyy)</t>
    </r>
    <r>
      <rPr>
        <b/>
        <sz val="11"/>
        <color rgb="FFFF0000"/>
        <rFont val="Arial"/>
        <family val="2"/>
      </rPr>
      <t>*</t>
    </r>
  </si>
  <si>
    <t>Start of period 
(dd-mmm-yyyy)</t>
  </si>
  <si>
    <t>End of period 
(dd-mmm-yyyy)</t>
  </si>
  <si>
    <t>Date that you have subleted the property 
(dd-mmm-yyyy)</t>
  </si>
  <si>
    <t>Main Menu</t>
  </si>
  <si>
    <t xml:space="preserve">If you are unfamiliar with the pre-registration GST rules, we strongly encourage you to use the calculator feature within this checklist to determine the amount of pre-registration GST claimable.  </t>
  </si>
  <si>
    <t xml:space="preserve">        (a) the goods are purchased or imported by my business for the purpose of making taxable supplies;
        (b) for goods acquired within 6 months before my GST registration, the goods are still held by my business  as at the date of GST registration;
        (c) for goods acquired more than 6 months before my GST registration, the goods have not been consumed or supplied by my 
        business before the date of my GST registration.
</t>
  </si>
  <si>
    <t xml:space="preserve">       (a) the expenses are incurred by my business for the purpose of making taxable supplies; 
       (b) the expenses are incurred by my business within 6 months before the date of my GST registration; and
       (c) the expenses are not directly attributable to supplies made by my business before the date of my GST registration.
</t>
  </si>
  <si>
    <t>1. You can claim GST incurred on goods acquired within 6 months before your GST registration in full. This is unless you have sold, transferred, or disposed of the goods before your GST registration, in which case you can only claim a portion of the GST incurred based on the goods still held by you as at the date of GST registration.</t>
  </si>
  <si>
    <t>1. You can claim GST incurred in full on consumables and trading stocks purchased more than 6 months before your GST registration in full. This is unless the consumables have been partially consumed or the trading stocks have been partially supplied before your GST registration.</t>
  </si>
  <si>
    <t xml:space="preserve">5. % of goods consumed or supplied  =
</t>
  </si>
  <si>
    <t xml:space="preserve">          </t>
  </si>
  <si>
    <r>
      <t xml:space="preserve">5. % of raw materials used  =                                                                                           </t>
    </r>
    <r>
      <rPr>
        <b/>
        <i/>
        <sz val="11"/>
        <color theme="4" tint="-0.249977111117893"/>
        <rFont val="Arial"/>
        <family val="2"/>
      </rPr>
      <t>(A)</t>
    </r>
  </si>
  <si>
    <t>1. You may claim GST incurred in full on movable properties purchased more than 6 months before your GST registration in full unless you have put them into use or leased them out before your GST registration.</t>
  </si>
  <si>
    <t>1. You can claim GST incurred on renovation in full unless:
 (a) you have sold, transferred or disposed of the renovated property before your GST registration; or 
 (b) you have leased out or put the renovated property into use more than 6 months before your GST registration.</t>
  </si>
  <si>
    <t>1. You can claim GST incurred on construction of property in full unless:
 (a) you have sold, transferred or disposed of  the constructed property before your GST registration; or
 (b) you have leased out or put the constructed property into use more than 6 months before your GST registration.</t>
  </si>
  <si>
    <r>
      <t>2. Enter the details in the yellow boxes. Red asterisks (</t>
    </r>
    <r>
      <rPr>
        <sz val="11"/>
        <color rgb="FFFF0000"/>
        <rFont val="Arial"/>
        <family val="2"/>
      </rPr>
      <t>*</t>
    </r>
    <r>
      <rPr>
        <sz val="11"/>
        <color theme="1"/>
        <rFont val="Arial"/>
        <family val="2"/>
      </rPr>
      <t xml:space="preserve">) denote compulsory fields.                                                                                                                                                                                                                                                                                                                                                             #
</t>
    </r>
  </si>
  <si>
    <t>1. You can claim GST incurred on services in full unless:
 (a) The services are acquired more than 6 months before the date of your GST registration; or 
 (b) The services are acquired within 6 months but are directly attributable to supplies before your GST registration. In either of these scenarios, you are not allowed to claim any GST incurred. 
If the services are acquired within 6 months but are directly attributable to supplies straddling your GST registration, you can only claim a portion of the GST incurred based on the appropriate proxy.</t>
  </si>
  <si>
    <t xml:space="preserve">The service can be attributed to a specific value/quantity of supplies made. </t>
  </si>
  <si>
    <t>Examples of services which can be apportioned using this method are repair services and storage services for goods..</t>
  </si>
  <si>
    <r>
      <t xml:space="preserve">You can claim GST incurred on services in full unless:
 (a) The services are acquired more than 6 months before the date of your GST registration; or 
 (b) The services are acquired within 6 months but are directly attributable to supplies before your GST registration. 
In either of these scenarios, you are </t>
    </r>
    <r>
      <rPr>
        <u/>
        <sz val="11"/>
        <color theme="1"/>
        <rFont val="Arial"/>
        <family val="2"/>
      </rPr>
      <t xml:space="preserve">not allowed to claim </t>
    </r>
    <r>
      <rPr>
        <sz val="11"/>
        <color theme="1"/>
        <rFont val="Arial"/>
        <family val="2"/>
      </rPr>
      <t xml:space="preserve">any GST incurred. 
If the services are acquired within 6 months but are directly attributable to supplies straddling your GST registration, you would be required to apportion your claims using </t>
    </r>
    <r>
      <rPr>
        <b/>
        <u/>
        <sz val="11"/>
        <color theme="1"/>
        <rFont val="Arial"/>
        <family val="2"/>
      </rPr>
      <t>ONE</t>
    </r>
    <r>
      <rPr>
        <sz val="11"/>
        <color theme="1"/>
        <rFont val="Arial"/>
        <family val="2"/>
      </rPr>
      <t xml:space="preserve"> of the proxies below. Please DO NOT include the same claim in more than one proxy as it will affect the in-built formulas.
</t>
    </r>
  </si>
  <si>
    <t xml:space="preserve">
1. This proxy can be used for services that can attributed to a specific value or quantify of supplies made. The proportion can be in units of goods supplied or the value of goods or services supplied. 
    - For example, repair services and storage services for goods.
</t>
  </si>
  <si>
    <r>
      <t xml:space="preserve">1. This proxy can be used for services that are directly attributable to </t>
    </r>
    <r>
      <rPr>
        <u/>
        <sz val="11"/>
        <color theme="1"/>
        <rFont val="Arial"/>
        <family val="2"/>
      </rPr>
      <t>ongoing</t>
    </r>
    <r>
      <rPr>
        <sz val="11"/>
        <color theme="1"/>
        <rFont val="Arial"/>
        <family val="2"/>
      </rPr>
      <t xml:space="preserve"> sales of goods or services. 
    - For example, advertising services for a newly launched product. </t>
    </r>
  </si>
  <si>
    <r>
      <t xml:space="preserve">1.  This proxy can be used for apportioning </t>
    </r>
    <r>
      <rPr>
        <u/>
        <sz val="11"/>
        <color theme="1"/>
        <rFont val="Arial"/>
        <family val="2"/>
      </rPr>
      <t>services that are directly attributable to supplies of goods and services made during a specific period.</t>
    </r>
    <r>
      <rPr>
        <sz val="11"/>
        <color theme="1"/>
        <rFont val="Arial"/>
        <family val="2"/>
      </rPr>
      <t xml:space="preserve">
    - For example, property agent services to secure a tenant and advertising services to promote sale of a particular product line during a limited period.
</t>
    </r>
  </si>
  <si>
    <r>
      <t xml:space="preserve">1. You can claim GST incurred in full on raw materials purchased more than 6 months before your GST registration if the materials have </t>
    </r>
    <r>
      <rPr>
        <u/>
        <sz val="11"/>
        <color theme="1"/>
        <rFont val="Arial"/>
        <family val="2"/>
      </rPr>
      <t>not</t>
    </r>
    <r>
      <rPr>
        <sz val="11"/>
        <color theme="1"/>
        <rFont val="Arial"/>
        <family val="2"/>
      </rPr>
      <t xml:space="preserve"> been used to make finished goods which were sold before your GST registration. If the raw materials had been used but the finished goods were not sold before GST registration, you can still claim the GST.</t>
    </r>
  </si>
  <si>
    <t>1. You can claim GST incurred on rental and utilities within 6 months before your GST registration unless they are directly attributable to supplies made before your GST registration 
- For example, utilities/rental on-supplied to your  tenant before your GST registration.</t>
  </si>
  <si>
    <t>Partially Consumed/Supplied</t>
  </si>
  <si>
    <r>
      <t xml:space="preserve">% of raw materials used before GST Registration (A) </t>
    </r>
    <r>
      <rPr>
        <b/>
        <sz val="11"/>
        <color rgb="FFFF0000"/>
        <rFont val="Webdings"/>
        <family val="1"/>
        <charset val="2"/>
      </rPr>
      <t>i</t>
    </r>
  </si>
  <si>
    <r>
      <t xml:space="preserve">% of finished goods supplied before GST Registration (B) </t>
    </r>
    <r>
      <rPr>
        <b/>
        <sz val="11"/>
        <color rgb="FFFF0000"/>
        <rFont val="Webdings"/>
        <family val="1"/>
        <charset val="2"/>
      </rPr>
      <t>i</t>
    </r>
  </si>
  <si>
    <r>
      <t xml:space="preserve">6. % of finished goods supplied  =                                                                       </t>
    </r>
    <r>
      <rPr>
        <b/>
        <i/>
        <sz val="11"/>
        <color theme="4" tint="-0.249977111117893"/>
        <rFont val="Arial"/>
        <family val="2"/>
      </rPr>
      <t xml:space="preserve">          (B)</t>
    </r>
  </si>
  <si>
    <r>
      <t>Date of its acquisition
(dd-mmm-yyyy)</t>
    </r>
    <r>
      <rPr>
        <b/>
        <sz val="11"/>
        <color rgb="FFFF0000"/>
        <rFont val="Webdings"/>
        <family val="1"/>
        <charset val="2"/>
      </rPr>
      <t>i</t>
    </r>
  </si>
  <si>
    <t>Types of Expenses</t>
  </si>
  <si>
    <t xml:space="preserve">Allowable pre-registration GST </t>
  </si>
  <si>
    <t>Next Step</t>
  </si>
  <si>
    <t xml:space="preserve">          Claims entered                   No claims entered
     </t>
  </si>
  <si>
    <t xml:space="preserve">
4.    I have verified that my computation of allowable pre-registration claim is correct 
</t>
  </si>
  <si>
    <t xml:space="preserve">
5.   I am required to separately track the list expenses and detailed computation of allowable claims which may have to be submited upon request
</t>
  </si>
  <si>
    <t xml:space="preserve">You have completed the checklist. Please save/print a copy as part of your records.  
Please note that IRAS may audit your claims and you may be required to submit the relevant supporting documents (e.g. this checklist, list of expenses, detailed computation of allowable claim, business and accounting records) for verification.
</t>
  </si>
  <si>
    <t>Enter the amount of allowable pre-registration GST:</t>
  </si>
  <si>
    <t>To ensure compliance with IRAS' requirements, we strongly encourage you to use the calculator to track and compute your allowable pre-registration claims</t>
  </si>
  <si>
    <t>If do not wish to use the calculator, please complete the following declarations:</t>
  </si>
  <si>
    <t>Select one of the following options:</t>
  </si>
  <si>
    <t>Any Date</t>
  </si>
  <si>
    <t>Before Date of GST Registration</t>
  </si>
  <si>
    <r>
      <t>1. The conditions for pre-registration GST claims vary depending on:
a) whether expenses were incurred within or more than 6 months prior to your date of GST registration; and
b) the type of expenses incurred.
2. Select the relevant button(s) below for the expenses you have incurred prior to your date of GST registration. 
3. Click on</t>
    </r>
    <r>
      <rPr>
        <sz val="11"/>
        <color rgb="FFFF0000"/>
        <rFont val="Webdings"/>
        <family val="1"/>
        <charset val="2"/>
      </rPr>
      <t xml:space="preserve"> i</t>
    </r>
    <r>
      <rPr>
        <sz val="11"/>
        <color theme="1"/>
        <rFont val="Arial"/>
        <family val="2"/>
      </rPr>
      <t xml:space="preserve"> for more information on the field.</t>
    </r>
  </si>
  <si>
    <t>You have completed the checklist. Please save/print a copy as part of your records.  
Please note that IRAS may audit your claims and you may be required to submit the relevant supporting documents (e.g. this calculator,  business and accounting records) for verification.</t>
  </si>
  <si>
    <r>
      <t>Property Address.</t>
    </r>
    <r>
      <rPr>
        <b/>
        <sz val="11"/>
        <color rgb="FFFF0000"/>
        <rFont val="Arial"/>
        <family val="2"/>
      </rPr>
      <t>*</t>
    </r>
  </si>
  <si>
    <r>
      <t>Date of Purchase
 (dd-mmm-yyyy)</t>
    </r>
    <r>
      <rPr>
        <b/>
        <sz val="11"/>
        <color rgb="FFFF0000"/>
        <rFont val="Arial"/>
        <family val="2"/>
      </rPr>
      <t>*</t>
    </r>
  </si>
  <si>
    <t xml:space="preserve">Note: This calculator allows up to 20 inputs, one input for each non-residential property you own. If you require more inputs, you will have to start on a new calculator. </t>
  </si>
  <si>
    <t>Date of purchase refers to the earlier of the following events: (i) when the title of the property is transferred upon legal completion; or 
(ii) when the property is made available to the buyer for occupation.</t>
  </si>
  <si>
    <r>
      <t>2. Enter the details in the yellow boxes. Red asterisks (</t>
    </r>
    <r>
      <rPr>
        <sz val="11"/>
        <color rgb="FFFF0000"/>
        <rFont val="Arial"/>
        <family val="2"/>
      </rPr>
      <t>*</t>
    </r>
    <r>
      <rPr>
        <sz val="11"/>
        <color theme="1"/>
        <rFont val="Arial"/>
        <family val="2"/>
      </rPr>
      <t xml:space="preserve">) denote compulsory fields.                                                                                                                                                                                                                                                                                                                                                                                             #
</t>
    </r>
  </si>
  <si>
    <t>*Instruction*
If you have not just downloaded this calculator from the website, please ensure you're using the latest version by clicking the button in green.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</si>
</sst>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quot;$&quot;* #,##0.00_);_(&quot;$&quot;* \(#,##0.00\);_(&quot;$&quot;* &quot;-&quot;??_);_(@_)"/>
    <numFmt numFmtId="165" formatCode="_(* #,##0.00_);_(* \(#,##0.00\);_(* &quot;-&quot;??_);_(@_)"/>
    <numFmt numFmtId="166" formatCode="dd/mm/yyyy"/>
    <numFmt numFmtId="167" formatCode="_([$$-4809]* #,##0.00_);_([$$-4809]* \(#,##0.00\);_([$$-4809]* &quot;-&quot;??_);_(@_)"/>
    <numFmt numFmtId="168" formatCode="0.0000"/>
    <numFmt numFmtId="169" formatCode="_([$$-409]* #,##0.00_);_([$$-409]* \(#,##0.00\);_([$$-409]* &quot;-&quot;??_);_(@_)"/>
    <numFmt numFmtId="170" formatCode="0.00000"/>
    <numFmt numFmtId="171" formatCode="dd\-mmm\-yyyy"/>
  </numFmts>
  <fonts count="77" x14ac:knownFonts="1">
    <font>
      <sz val="11"/>
      <color theme="1"/>
      <name val="Calibri"/>
      <family val="2"/>
      <scheme val="minor"/>
    </font>
    <font>
      <sz val="11"/>
      <color theme="1"/>
      <name val="Calibri"/>
      <family val="2"/>
      <scheme val="minor"/>
    </font>
    <font>
      <sz val="11"/>
      <color rgb="FFFF0000"/>
      <name val="Calibri"/>
      <family val="2"/>
      <scheme val="minor"/>
    </font>
    <font>
      <sz val="11"/>
      <color theme="0"/>
      <name val="Calibri"/>
      <family val="2"/>
      <scheme val="minor"/>
    </font>
    <font>
      <sz val="11"/>
      <color theme="1"/>
      <name val="Arial"/>
      <family val="2"/>
    </font>
    <font>
      <b/>
      <sz val="14"/>
      <color theme="0"/>
      <name val="Arial"/>
      <family val="2"/>
    </font>
    <font>
      <b/>
      <u/>
      <sz val="11"/>
      <color theme="1"/>
      <name val="Arial"/>
      <family val="2"/>
    </font>
    <font>
      <b/>
      <sz val="11"/>
      <color theme="1"/>
      <name val="Arial"/>
      <family val="2"/>
    </font>
    <font>
      <u/>
      <sz val="10"/>
      <color indexed="12"/>
      <name val="Arial"/>
      <family val="2"/>
    </font>
    <font>
      <sz val="10"/>
      <color indexed="12"/>
      <name val="Arial"/>
      <family val="2"/>
    </font>
    <font>
      <u/>
      <sz val="11"/>
      <color indexed="12"/>
      <name val="Arial"/>
      <family val="2"/>
    </font>
    <font>
      <i/>
      <sz val="10"/>
      <color theme="1"/>
      <name val="Arial"/>
      <family val="2"/>
    </font>
    <font>
      <sz val="11"/>
      <color rgb="FF000000"/>
      <name val="Arial"/>
      <family val="2"/>
    </font>
    <font>
      <b/>
      <sz val="12"/>
      <color theme="0"/>
      <name val="Arial"/>
      <family val="2"/>
    </font>
    <font>
      <b/>
      <sz val="12"/>
      <color theme="1"/>
      <name val="Calibri"/>
      <family val="2"/>
      <scheme val="minor"/>
    </font>
    <font>
      <b/>
      <sz val="12"/>
      <color rgb="FF000000"/>
      <name val="Arial"/>
      <family val="2"/>
    </font>
    <font>
      <b/>
      <sz val="12"/>
      <color rgb="FFFF0000"/>
      <name val="Arial"/>
      <family val="2"/>
    </font>
    <font>
      <sz val="12"/>
      <name val="Arial"/>
      <family val="2"/>
    </font>
    <font>
      <sz val="9"/>
      <color indexed="81"/>
      <name val="Tahoma"/>
      <family val="2"/>
    </font>
    <font>
      <sz val="14"/>
      <color theme="1"/>
      <name val="Arial"/>
      <family val="2"/>
    </font>
    <font>
      <b/>
      <sz val="14"/>
      <color theme="1"/>
      <name val="Arial"/>
      <family val="2"/>
    </font>
    <font>
      <sz val="11"/>
      <color rgb="FFFF0000"/>
      <name val="Webdings"/>
      <family val="1"/>
      <charset val="2"/>
    </font>
    <font>
      <b/>
      <sz val="12"/>
      <color theme="1"/>
      <name val="Arial"/>
      <family val="2"/>
    </font>
    <font>
      <b/>
      <sz val="18"/>
      <color theme="1"/>
      <name val="Arial"/>
      <family val="2"/>
    </font>
    <font>
      <sz val="11"/>
      <color theme="0" tint="-4.9989318521683403E-2"/>
      <name val="Arial"/>
      <family val="2"/>
    </font>
    <font>
      <sz val="12"/>
      <color rgb="FFFF0000"/>
      <name val="Webdings"/>
      <family val="1"/>
      <charset val="2"/>
    </font>
    <font>
      <sz val="11"/>
      <color theme="0" tint="-4.9989318521683403E-2"/>
      <name val="Calibri"/>
      <family val="2"/>
      <scheme val="minor"/>
    </font>
    <font>
      <sz val="10"/>
      <color theme="1"/>
      <name val="Arial"/>
      <family val="2"/>
    </font>
    <font>
      <sz val="11"/>
      <color rgb="FFFF0000"/>
      <name val="Arial"/>
      <family val="2"/>
    </font>
    <font>
      <sz val="11"/>
      <name val="Arial"/>
      <family val="2"/>
    </font>
    <font>
      <b/>
      <sz val="11"/>
      <color theme="0"/>
      <name val="Arial"/>
      <family val="2"/>
    </font>
    <font>
      <b/>
      <sz val="11"/>
      <color rgb="FFFF0000"/>
      <name val="Arial"/>
      <family val="2"/>
    </font>
    <font>
      <b/>
      <sz val="11"/>
      <color rgb="FFFF0000"/>
      <name val="Webdings"/>
      <family val="1"/>
      <charset val="2"/>
    </font>
    <font>
      <b/>
      <sz val="8"/>
      <color rgb="FFFF0000"/>
      <name val="Arial"/>
      <family val="2"/>
    </font>
    <font>
      <sz val="11"/>
      <color theme="0" tint="-0.14999847407452621"/>
      <name val="Arial"/>
      <family val="2"/>
    </font>
    <font>
      <sz val="11"/>
      <color theme="0"/>
      <name val="Arial"/>
      <family val="2"/>
    </font>
    <font>
      <sz val="8"/>
      <color rgb="FFFF0000"/>
      <name val="Arial"/>
      <family val="2"/>
    </font>
    <font>
      <i/>
      <sz val="9"/>
      <color theme="1"/>
      <name val="Arial"/>
      <family val="2"/>
    </font>
    <font>
      <i/>
      <sz val="8"/>
      <color theme="1"/>
      <name val="Arial"/>
      <family val="2"/>
    </font>
    <font>
      <b/>
      <sz val="9"/>
      <color rgb="FFFFFFFF"/>
      <name val="Arial"/>
      <family val="2"/>
    </font>
    <font>
      <sz val="15"/>
      <color theme="1"/>
      <name val="Times New Roman"/>
      <family val="1"/>
    </font>
    <font>
      <sz val="8"/>
      <color theme="0"/>
      <name val="Arial"/>
      <family val="2"/>
    </font>
    <font>
      <sz val="10"/>
      <color theme="0"/>
      <name val="Calibri"/>
      <family val="2"/>
      <scheme val="minor"/>
    </font>
    <font>
      <sz val="10"/>
      <color rgb="FFFF0000"/>
      <name val="Calibri"/>
      <family val="2"/>
      <scheme val="minor"/>
    </font>
    <font>
      <sz val="9"/>
      <color rgb="FFFF0000"/>
      <name val="Calibri"/>
      <family val="2"/>
      <scheme val="minor"/>
    </font>
    <font>
      <b/>
      <sz val="9"/>
      <color indexed="81"/>
      <name val="Tahoma"/>
      <family val="2"/>
    </font>
    <font>
      <b/>
      <sz val="14"/>
      <color rgb="FFFF0000"/>
      <name val="Arial"/>
      <family val="2"/>
    </font>
    <font>
      <u/>
      <sz val="11"/>
      <color theme="1"/>
      <name val="Arial"/>
      <family val="2"/>
    </font>
    <font>
      <sz val="8"/>
      <color theme="1"/>
      <name val="Arial"/>
      <family val="2"/>
    </font>
    <font>
      <u/>
      <sz val="10"/>
      <color theme="0"/>
      <name val="Arial"/>
      <family val="2"/>
    </font>
    <font>
      <sz val="10"/>
      <color rgb="FFFF0000"/>
      <name val="Arial"/>
      <family val="2"/>
    </font>
    <font>
      <sz val="30"/>
      <color theme="1"/>
      <name val="Arial"/>
      <family val="2"/>
    </font>
    <font>
      <sz val="115"/>
      <color theme="1"/>
      <name val="Arial"/>
      <family val="2"/>
    </font>
    <font>
      <b/>
      <sz val="14"/>
      <color rgb="FFFF0000"/>
      <name val="Webdings"/>
      <family val="1"/>
      <charset val="2"/>
    </font>
    <font>
      <sz val="8"/>
      <color rgb="FFFF0000"/>
      <name val="Calibri"/>
      <family val="2"/>
      <scheme val="minor"/>
    </font>
    <font>
      <sz val="12"/>
      <color theme="1"/>
      <name val="Arial"/>
      <family val="2"/>
    </font>
    <font>
      <u/>
      <sz val="11"/>
      <name val="Arial"/>
      <family val="2"/>
    </font>
    <font>
      <u/>
      <sz val="12"/>
      <color theme="1"/>
      <name val="Arial"/>
      <family val="2"/>
    </font>
    <font>
      <u/>
      <sz val="11"/>
      <color theme="1"/>
      <name val="Calibri"/>
      <family val="2"/>
      <scheme val="minor"/>
    </font>
    <font>
      <sz val="9"/>
      <color indexed="81"/>
      <name val="Arial"/>
      <family val="2"/>
    </font>
    <font>
      <u/>
      <sz val="10"/>
      <color theme="1"/>
      <name val="Arial"/>
      <family val="2"/>
    </font>
    <font>
      <b/>
      <sz val="22"/>
      <color rgb="FFFFFFFF"/>
      <name val="Arial"/>
      <family val="2"/>
    </font>
    <font>
      <i/>
      <sz val="11"/>
      <color rgb="FFFF0000"/>
      <name val="Calibri"/>
      <family val="2"/>
      <scheme val="minor"/>
    </font>
    <font>
      <i/>
      <sz val="11"/>
      <color theme="0" tint="-0.14999847407452621"/>
      <name val="Arial"/>
      <family val="2"/>
    </font>
    <font>
      <i/>
      <sz val="11"/>
      <color theme="1"/>
      <name val="Arial"/>
      <family val="2"/>
    </font>
    <font>
      <i/>
      <sz val="11"/>
      <color theme="0"/>
      <name val="Calibri"/>
      <family val="2"/>
      <scheme val="minor"/>
    </font>
    <font>
      <i/>
      <sz val="11"/>
      <color theme="1"/>
      <name val="Calibri"/>
      <family val="2"/>
      <scheme val="minor"/>
    </font>
    <font>
      <b/>
      <sz val="13"/>
      <color theme="0"/>
      <name val="Arial"/>
      <family val="2"/>
    </font>
    <font>
      <b/>
      <i/>
      <sz val="11"/>
      <color theme="4" tint="-0.249977111117893"/>
      <name val="Arial"/>
      <family val="2"/>
    </font>
    <font>
      <b/>
      <sz val="12"/>
      <name val="Arial"/>
      <family val="2"/>
    </font>
    <font>
      <b/>
      <sz val="16"/>
      <color theme="1"/>
      <name val="Arial"/>
      <family val="2"/>
    </font>
    <font>
      <b/>
      <sz val="14"/>
      <name val="Arial"/>
      <family val="2"/>
    </font>
    <font>
      <b/>
      <sz val="16"/>
      <name val="Arial"/>
      <family val="2"/>
    </font>
    <font>
      <i/>
      <sz val="8"/>
      <name val="Arial"/>
      <family val="2"/>
    </font>
    <font>
      <sz val="11"/>
      <name val="Calibri"/>
      <family val="2"/>
      <scheme val="minor"/>
    </font>
    <font>
      <u/>
      <sz val="10"/>
      <name val="Arial"/>
      <family val="2"/>
    </font>
    <font>
      <sz val="12"/>
      <name val="Webdings"/>
      <family val="1"/>
      <charset val="2"/>
    </font>
  </fonts>
  <fills count="16">
    <fill>
      <patternFill patternType="none"/>
    </fill>
    <fill>
      <patternFill patternType="gray125"/>
    </fill>
    <fill>
      <patternFill patternType="solid">
        <fgColor rgb="FFCC0000"/>
        <bgColor indexed="64"/>
      </patternFill>
    </fill>
    <fill>
      <patternFill patternType="solid">
        <fgColor theme="0"/>
        <bgColor indexed="64"/>
      </patternFill>
    </fill>
    <fill>
      <patternFill patternType="solid">
        <fgColor theme="3" tint="0.39997558519241921"/>
        <bgColor indexed="64"/>
      </patternFill>
    </fill>
    <fill>
      <patternFill patternType="solid">
        <fgColor rgb="FFFFFFCC"/>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C00000"/>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3" tint="0.39994506668294322"/>
        <bgColor indexed="64"/>
      </patternFill>
    </fill>
    <fill>
      <patternFill patternType="solid">
        <fgColor theme="2" tint="-0.249977111117893"/>
        <bgColor indexed="64"/>
      </patternFill>
    </fill>
    <fill>
      <patternFill patternType="solid">
        <fgColor theme="0" tint="-0.34998626667073579"/>
        <bgColor indexed="64"/>
      </patternFill>
    </fill>
  </fills>
  <borders count="26">
    <border>
      <left/>
      <right/>
      <top/>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top/>
      <bottom style="thin">
        <color indexed="64"/>
      </bottom>
      <diagonal/>
    </border>
    <border>
      <left style="thin">
        <color theme="1"/>
      </left>
      <right/>
      <top/>
      <bottom/>
      <diagonal/>
    </border>
    <border>
      <left style="thin">
        <color indexed="64"/>
      </left>
      <right style="thin">
        <color indexed="64"/>
      </right>
      <top style="thin">
        <color indexed="64"/>
      </top>
      <bottom style="thin">
        <color indexed="64"/>
      </bottom>
      <diagonal/>
    </border>
    <border>
      <left/>
      <right style="thick">
        <color theme="4" tint="0.59996337778862885"/>
      </right>
      <top style="thick">
        <color theme="4" tint="0.59996337778862885"/>
      </top>
      <bottom style="thick">
        <color theme="4" tint="0.59996337778862885"/>
      </bottom>
      <diagonal/>
    </border>
    <border>
      <left/>
      <right style="thick">
        <color theme="4" tint="0.59996337778862885"/>
      </right>
      <top/>
      <bottom/>
      <diagonal/>
    </border>
    <border>
      <left style="thick">
        <color theme="4" tint="0.59996337778862885"/>
      </left>
      <right style="thick">
        <color theme="4" tint="0.59996337778862885"/>
      </right>
      <top style="thick">
        <color theme="4" tint="0.59996337778862885"/>
      </top>
      <bottom style="thick">
        <color theme="4" tint="0.59996337778862885"/>
      </bottom>
      <diagonal/>
    </border>
    <border>
      <left style="thin">
        <color theme="1"/>
      </left>
      <right/>
      <top style="thin">
        <color theme="1"/>
      </top>
      <bottom/>
      <diagonal/>
    </border>
  </borders>
  <cellStyleXfs count="3">
    <xf numFmtId="0" fontId="0" fillId="0" borderId="0"/>
    <xf numFmtId="164"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506">
    <xf numFmtId="0" fontId="0" fillId="0" borderId="0" xfId="0"/>
    <xf numFmtId="0" fontId="4" fillId="0" borderId="0" xfId="0" applyFont="1"/>
    <xf numFmtId="0" fontId="4" fillId="0" borderId="0" xfId="0" applyFont="1" applyAlignment="1">
      <alignment vertical="top"/>
    </xf>
    <xf numFmtId="164" fontId="5" fillId="3" borderId="0" xfId="0" applyNumberFormat="1" applyFont="1" applyFill="1" applyAlignment="1">
      <alignment vertical="center"/>
    </xf>
    <xf numFmtId="164" fontId="5" fillId="2" borderId="1" xfId="0" applyNumberFormat="1" applyFont="1" applyFill="1" applyBorder="1" applyAlignment="1">
      <alignment vertical="center"/>
    </xf>
    <xf numFmtId="164" fontId="5" fillId="2" borderId="2" xfId="0" applyNumberFormat="1" applyFont="1" applyFill="1" applyBorder="1" applyAlignment="1">
      <alignment vertical="center"/>
    </xf>
    <xf numFmtId="0" fontId="4" fillId="0" borderId="0" xfId="0" applyFont="1" applyAlignment="1">
      <alignment horizontal="center" vertical="top"/>
    </xf>
    <xf numFmtId="0" fontId="4" fillId="0" borderId="0" xfId="0" applyFont="1" applyAlignment="1">
      <alignment vertical="top" wrapText="1"/>
    </xf>
    <xf numFmtId="0" fontId="9" fillId="0" borderId="0" xfId="2" applyFont="1" applyBorder="1" applyAlignment="1" applyProtection="1">
      <alignment horizontal="left" vertical="top"/>
    </xf>
    <xf numFmtId="0" fontId="11" fillId="0" borderId="0" xfId="0" applyFont="1" applyAlignment="1">
      <alignment wrapText="1"/>
    </xf>
    <xf numFmtId="0" fontId="12" fillId="4" borderId="0" xfId="0" applyFont="1" applyFill="1" applyAlignment="1">
      <alignment wrapText="1"/>
    </xf>
    <xf numFmtId="0" fontId="12" fillId="4" borderId="0" xfId="0" applyFont="1" applyFill="1"/>
    <xf numFmtId="0" fontId="4" fillId="4" borderId="0" xfId="0" applyFont="1" applyFill="1"/>
    <xf numFmtId="0" fontId="13" fillId="4" borderId="0" xfId="0" applyFont="1" applyFill="1" applyAlignment="1">
      <alignment wrapText="1"/>
    </xf>
    <xf numFmtId="0" fontId="14" fillId="0" borderId="0" xfId="0" applyFont="1"/>
    <xf numFmtId="0" fontId="15" fillId="4" borderId="0" xfId="0" applyFont="1" applyFill="1" applyAlignment="1">
      <alignment wrapText="1"/>
    </xf>
    <xf numFmtId="0" fontId="0" fillId="0" borderId="3" xfId="0" applyBorder="1"/>
    <xf numFmtId="164" fontId="19" fillId="0" borderId="4" xfId="0" applyNumberFormat="1" applyFont="1" applyBorder="1" applyAlignment="1">
      <alignment vertical="center"/>
    </xf>
    <xf numFmtId="164" fontId="19" fillId="0" borderId="5" xfId="0" applyNumberFormat="1" applyFont="1" applyBorder="1" applyAlignment="1">
      <alignment vertical="center"/>
    </xf>
    <xf numFmtId="164" fontId="19" fillId="0" borderId="6" xfId="0" applyNumberFormat="1" applyFont="1" applyBorder="1" applyAlignment="1">
      <alignment vertical="center"/>
    </xf>
    <xf numFmtId="0" fontId="20" fillId="0" borderId="0" xfId="0" applyFont="1" applyAlignment="1">
      <alignment vertical="center"/>
    </xf>
    <xf numFmtId="164" fontId="19" fillId="0" borderId="7" xfId="0" applyNumberFormat="1" applyFont="1" applyBorder="1" applyAlignment="1">
      <alignment vertical="center"/>
    </xf>
    <xf numFmtId="164" fontId="19" fillId="0" borderId="8" xfId="0" applyNumberFormat="1" applyFont="1" applyBorder="1" applyAlignment="1">
      <alignment vertical="center"/>
    </xf>
    <xf numFmtId="164" fontId="19" fillId="0" borderId="9" xfId="0" applyNumberFormat="1" applyFont="1" applyBorder="1" applyAlignment="1">
      <alignment vertical="center"/>
    </xf>
    <xf numFmtId="14" fontId="20" fillId="0" borderId="0" xfId="0" applyNumberFormat="1" applyFont="1" applyAlignment="1">
      <alignment vertical="center"/>
    </xf>
    <xf numFmtId="164" fontId="5" fillId="0" borderId="0" xfId="0" applyNumberFormat="1" applyFont="1" applyAlignment="1">
      <alignment vertical="center"/>
    </xf>
    <xf numFmtId="164" fontId="5" fillId="0" borderId="0" xfId="0" applyNumberFormat="1" applyFont="1" applyAlignment="1">
      <alignment horizontal="center" vertical="center"/>
    </xf>
    <xf numFmtId="0" fontId="22" fillId="0" borderId="11" xfId="0" applyFont="1" applyBorder="1"/>
    <xf numFmtId="0" fontId="22" fillId="0" borderId="1" xfId="0" applyFont="1" applyBorder="1"/>
    <xf numFmtId="0" fontId="22" fillId="0" borderId="2" xfId="0" applyFont="1" applyBorder="1"/>
    <xf numFmtId="0" fontId="22" fillId="0" borderId="13" xfId="0" applyFont="1" applyBorder="1"/>
    <xf numFmtId="0" fontId="4" fillId="8" borderId="9" xfId="0" applyFont="1" applyFill="1" applyBorder="1" applyAlignment="1">
      <alignment horizontal="center" vertical="center"/>
    </xf>
    <xf numFmtId="0" fontId="22" fillId="0" borderId="0" xfId="0" applyFont="1"/>
    <xf numFmtId="0" fontId="22" fillId="0" borderId="0" xfId="0" applyFont="1" applyAlignment="1">
      <alignment horizontal="center"/>
    </xf>
    <xf numFmtId="0" fontId="4" fillId="8" borderId="9" xfId="0" applyFont="1" applyFill="1" applyBorder="1" applyAlignment="1">
      <alignment horizontal="center" vertical="center" wrapText="1"/>
    </xf>
    <xf numFmtId="0" fontId="22" fillId="0" borderId="14" xfId="0" applyFont="1" applyBorder="1"/>
    <xf numFmtId="0" fontId="3" fillId="0" borderId="0" xfId="0" applyFont="1"/>
    <xf numFmtId="0" fontId="23" fillId="0" borderId="13" xfId="0" applyFont="1" applyBorder="1" applyAlignment="1">
      <alignment horizontal="center" vertical="center"/>
    </xf>
    <xf numFmtId="0" fontId="23" fillId="0" borderId="0" xfId="0" applyFont="1" applyAlignment="1">
      <alignment horizontal="center" vertical="center"/>
    </xf>
    <xf numFmtId="0" fontId="24" fillId="3" borderId="0" xfId="0" applyFont="1" applyFill="1"/>
    <xf numFmtId="0" fontId="8" fillId="0" borderId="14" xfId="2" applyBorder="1" applyAlignment="1" applyProtection="1">
      <alignment horizontal="center" vertical="center"/>
    </xf>
    <xf numFmtId="0" fontId="23" fillId="0" borderId="11" xfId="0" applyFont="1" applyBorder="1" applyAlignment="1">
      <alignment horizontal="center" vertical="center"/>
    </xf>
    <xf numFmtId="0" fontId="23" fillId="0" borderId="1" xfId="0" applyFont="1" applyBorder="1" applyAlignment="1">
      <alignment horizontal="center" vertical="center"/>
    </xf>
    <xf numFmtId="0" fontId="24" fillId="3" borderId="1" xfId="0" applyFont="1" applyFill="1" applyBorder="1"/>
    <xf numFmtId="0" fontId="23" fillId="0" borderId="13" xfId="0" applyFont="1" applyBorder="1" applyAlignment="1">
      <alignment horizontal="center" vertical="center" wrapText="1"/>
    </xf>
    <xf numFmtId="0" fontId="23" fillId="0" borderId="0" xfId="0" applyFont="1" applyAlignment="1">
      <alignment horizontal="center" vertical="center" wrapText="1"/>
    </xf>
    <xf numFmtId="0" fontId="25" fillId="0" borderId="14" xfId="0" applyFont="1" applyBorder="1" applyAlignment="1">
      <alignment vertical="center"/>
    </xf>
    <xf numFmtId="0" fontId="26" fillId="0" borderId="14" xfId="0" applyFont="1" applyBorder="1"/>
    <xf numFmtId="0" fontId="0" fillId="0" borderId="7" xfId="0" applyBorder="1"/>
    <xf numFmtId="0" fontId="0" fillId="0" borderId="8" xfId="0" applyBorder="1"/>
    <xf numFmtId="0" fontId="4" fillId="0" borderId="8" xfId="0" applyFont="1" applyBorder="1"/>
    <xf numFmtId="0" fontId="0" fillId="0" borderId="9" xfId="0" applyBorder="1"/>
    <xf numFmtId="0" fontId="0" fillId="0" borderId="11" xfId="0" applyBorder="1"/>
    <xf numFmtId="0" fontId="0" fillId="0" borderId="1" xfId="0" applyBorder="1"/>
    <xf numFmtId="0" fontId="4" fillId="0" borderId="1" xfId="0" applyFont="1" applyBorder="1"/>
    <xf numFmtId="0" fontId="0" fillId="0" borderId="2" xfId="0" applyBorder="1"/>
    <xf numFmtId="0" fontId="0" fillId="0" borderId="13" xfId="0" applyBorder="1"/>
    <xf numFmtId="0" fontId="0" fillId="0" borderId="14" xfId="0" applyBorder="1"/>
    <xf numFmtId="14" fontId="0" fillId="0" borderId="0" xfId="0" applyNumberFormat="1"/>
    <xf numFmtId="0" fontId="2" fillId="0" borderId="0" xfId="0" applyFont="1"/>
    <xf numFmtId="0" fontId="27" fillId="0" borderId="0" xfId="0" applyFont="1"/>
    <xf numFmtId="1" fontId="0" fillId="0" borderId="0" xfId="0" applyNumberFormat="1"/>
    <xf numFmtId="164" fontId="19" fillId="0" borderId="16" xfId="0" applyNumberFormat="1" applyFont="1" applyBorder="1" applyAlignment="1">
      <alignment vertical="center"/>
    </xf>
    <xf numFmtId="0" fontId="28" fillId="0" borderId="0" xfId="0" applyFont="1"/>
    <xf numFmtId="164" fontId="19" fillId="0" borderId="18" xfId="0" applyNumberFormat="1" applyFont="1" applyBorder="1" applyAlignment="1">
      <alignment vertical="center"/>
    </xf>
    <xf numFmtId="0" fontId="20" fillId="0" borderId="20" xfId="0" applyFont="1" applyBorder="1" applyAlignment="1">
      <alignment vertical="center"/>
    </xf>
    <xf numFmtId="164" fontId="19" fillId="0" borderId="21" xfId="0" applyNumberFormat="1" applyFont="1" applyBorder="1" applyAlignment="1">
      <alignment vertical="center"/>
    </xf>
    <xf numFmtId="14" fontId="20" fillId="0" borderId="20" xfId="0" applyNumberFormat="1" applyFont="1" applyBorder="1" applyAlignment="1">
      <alignment vertical="center"/>
    </xf>
    <xf numFmtId="1" fontId="2" fillId="0" borderId="0" xfId="0" applyNumberFormat="1" applyFont="1"/>
    <xf numFmtId="0" fontId="29" fillId="0" borderId="0" xfId="0" applyFont="1" applyAlignment="1">
      <alignment horizontal="left" vertical="center" wrapText="1"/>
    </xf>
    <xf numFmtId="0" fontId="29" fillId="0" borderId="14" xfId="0" applyFont="1" applyBorder="1" applyAlignment="1">
      <alignment horizontal="left" vertical="center" wrapText="1"/>
    </xf>
    <xf numFmtId="0" fontId="29" fillId="0" borderId="8" xfId="0" applyFont="1" applyBorder="1" applyAlignment="1">
      <alignment vertical="center" wrapText="1"/>
    </xf>
    <xf numFmtId="0" fontId="29" fillId="0" borderId="9" xfId="0" applyFont="1" applyBorder="1" applyAlignment="1">
      <alignment vertical="center" wrapText="1"/>
    </xf>
    <xf numFmtId="0" fontId="30" fillId="4" borderId="21" xfId="0" applyFont="1" applyFill="1" applyBorder="1" applyAlignment="1">
      <alignment horizontal="center" wrapText="1"/>
    </xf>
    <xf numFmtId="0" fontId="33" fillId="0" borderId="0" xfId="0" applyFont="1" applyAlignment="1">
      <alignment horizontal="center" wrapText="1"/>
    </xf>
    <xf numFmtId="0" fontId="4" fillId="0" borderId="14" xfId="0" applyFont="1" applyBorder="1"/>
    <xf numFmtId="0" fontId="4" fillId="5" borderId="21" xfId="0" applyFont="1" applyFill="1" applyBorder="1" applyAlignment="1" applyProtection="1">
      <alignment horizontal="center" vertical="center" wrapText="1"/>
      <protection locked="0"/>
    </xf>
    <xf numFmtId="164" fontId="29" fillId="5" borderId="21" xfId="0" quotePrefix="1" applyNumberFormat="1" applyFont="1" applyFill="1" applyBorder="1" applyAlignment="1" applyProtection="1">
      <alignment horizontal="center" vertical="center" wrapText="1"/>
      <protection locked="0"/>
    </xf>
    <xf numFmtId="0" fontId="34" fillId="8" borderId="21" xfId="0" applyFont="1" applyFill="1" applyBorder="1" applyAlignment="1">
      <alignment horizontal="center" vertical="center"/>
    </xf>
    <xf numFmtId="10" fontId="34" fillId="8" borderId="21" xfId="0" applyNumberFormat="1" applyFont="1" applyFill="1" applyBorder="1" applyAlignment="1" applyProtection="1">
      <alignment horizontal="center" vertical="center"/>
      <protection locked="0"/>
    </xf>
    <xf numFmtId="167" fontId="29" fillId="8" borderId="21" xfId="1" quotePrefix="1" applyNumberFormat="1" applyFont="1" applyFill="1" applyBorder="1" applyAlignment="1" applyProtection="1">
      <alignment horizontal="center" vertical="center"/>
    </xf>
    <xf numFmtId="1" fontId="35" fillId="0" borderId="0" xfId="0" applyNumberFormat="1" applyFont="1"/>
    <xf numFmtId="0" fontId="36" fillId="0" borderId="0" xfId="0" applyFont="1"/>
    <xf numFmtId="0" fontId="35" fillId="0" borderId="0" xfId="0" applyFont="1"/>
    <xf numFmtId="167" fontId="29" fillId="3" borderId="21" xfId="1" quotePrefix="1" applyNumberFormat="1" applyFont="1" applyFill="1" applyBorder="1" applyAlignment="1" applyProtection="1">
      <alignment horizontal="center" vertical="center"/>
    </xf>
    <xf numFmtId="167" fontId="4" fillId="0" borderId="0" xfId="0" applyNumberFormat="1" applyFont="1"/>
    <xf numFmtId="1" fontId="3" fillId="0" borderId="0" xfId="0" applyNumberFormat="1" applyFont="1"/>
    <xf numFmtId="0" fontId="27" fillId="0" borderId="14" xfId="0" applyFont="1" applyBorder="1"/>
    <xf numFmtId="0" fontId="39" fillId="0" borderId="0" xfId="0" applyFont="1" applyAlignment="1">
      <alignment horizontal="center"/>
    </xf>
    <xf numFmtId="0" fontId="40" fillId="0" borderId="0" xfId="0" applyFont="1"/>
    <xf numFmtId="0" fontId="17" fillId="0" borderId="0" xfId="0" applyFont="1" applyAlignment="1">
      <alignment horizontal="left" vertical="top" wrapText="1"/>
    </xf>
    <xf numFmtId="0" fontId="17" fillId="0" borderId="14" xfId="0" applyFont="1" applyBorder="1" applyAlignment="1">
      <alignment horizontal="left" vertical="top" wrapText="1"/>
    </xf>
    <xf numFmtId="164" fontId="29" fillId="0" borderId="0" xfId="0" applyNumberFormat="1" applyFont="1" applyAlignment="1">
      <alignment horizontal="left" vertical="center" wrapText="1"/>
    </xf>
    <xf numFmtId="164" fontId="29" fillId="0" borderId="14" xfId="0" applyNumberFormat="1"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167" fontId="4" fillId="8" borderId="21" xfId="1" quotePrefix="1" applyNumberFormat="1" applyFont="1" applyFill="1" applyBorder="1" applyAlignment="1" applyProtection="1">
      <alignment horizontal="center" vertical="center"/>
    </xf>
    <xf numFmtId="14" fontId="36" fillId="0" borderId="0" xfId="0" applyNumberFormat="1" applyFont="1"/>
    <xf numFmtId="167" fontId="4" fillId="0" borderId="21" xfId="0" applyNumberFormat="1" applyFont="1" applyBorder="1"/>
    <xf numFmtId="164" fontId="5" fillId="2" borderId="5" xfId="0" applyNumberFormat="1" applyFont="1" applyFill="1" applyBorder="1" applyAlignment="1">
      <alignment vertical="center"/>
    </xf>
    <xf numFmtId="0" fontId="5" fillId="0" borderId="0" xfId="0" applyFont="1" applyAlignment="1">
      <alignment horizontal="center"/>
    </xf>
    <xf numFmtId="0" fontId="5" fillId="0" borderId="0" xfId="0" applyFont="1" applyAlignment="1">
      <alignment horizontal="center" vertical="center"/>
    </xf>
    <xf numFmtId="0" fontId="29" fillId="0" borderId="0" xfId="0" applyFont="1" applyAlignment="1">
      <alignment vertical="center" wrapText="1"/>
    </xf>
    <xf numFmtId="0" fontId="5" fillId="0" borderId="8" xfId="0" applyFont="1" applyBorder="1" applyAlignment="1">
      <alignment horizontal="center" vertical="center"/>
    </xf>
    <xf numFmtId="0" fontId="2" fillId="0" borderId="9" xfId="0" applyFont="1" applyBorder="1"/>
    <xf numFmtId="164" fontId="20" fillId="0" borderId="0" xfId="0" applyNumberFormat="1" applyFont="1" applyAlignment="1">
      <alignment horizontal="center" vertical="center"/>
    </xf>
    <xf numFmtId="0" fontId="31" fillId="0" borderId="13" xfId="0" applyFont="1" applyBorder="1" applyAlignment="1">
      <alignment horizontal="center" wrapText="1"/>
    </xf>
    <xf numFmtId="0" fontId="31" fillId="0" borderId="0" xfId="0" applyFont="1" applyAlignment="1">
      <alignment horizontal="center" wrapText="1"/>
    </xf>
    <xf numFmtId="164" fontId="4" fillId="8" borderId="21" xfId="1" quotePrefix="1" applyFont="1" applyFill="1" applyBorder="1" applyAlignment="1" applyProtection="1">
      <alignment horizontal="center" vertical="center"/>
    </xf>
    <xf numFmtId="164" fontId="28" fillId="0" borderId="0" xfId="0" applyNumberFormat="1" applyFont="1"/>
    <xf numFmtId="164" fontId="4" fillId="0" borderId="21" xfId="0" applyNumberFormat="1" applyFont="1" applyBorder="1"/>
    <xf numFmtId="0" fontId="0" fillId="9" borderId="6" xfId="0" applyFill="1" applyBorder="1"/>
    <xf numFmtId="14" fontId="3" fillId="0" borderId="0" xfId="0" applyNumberFormat="1" applyFont="1"/>
    <xf numFmtId="0" fontId="2" fillId="0" borderId="13" xfId="0" applyFont="1" applyBorder="1"/>
    <xf numFmtId="0" fontId="5" fillId="0" borderId="14" xfId="0" applyFont="1" applyBorder="1" applyAlignment="1">
      <alignment horizontal="center" vertical="center"/>
    </xf>
    <xf numFmtId="0" fontId="5" fillId="0" borderId="14" xfId="0" applyFont="1" applyBorder="1" applyAlignment="1">
      <alignment horizontal="center"/>
    </xf>
    <xf numFmtId="164" fontId="5" fillId="0" borderId="9" xfId="0" applyNumberFormat="1" applyFont="1" applyBorder="1" applyAlignment="1">
      <alignment horizontal="center" vertical="center"/>
    </xf>
    <xf numFmtId="0" fontId="34" fillId="8" borderId="21" xfId="0" applyFont="1" applyFill="1" applyBorder="1" applyAlignment="1" applyProtection="1">
      <alignment horizontal="center" vertical="center"/>
      <protection locked="0"/>
    </xf>
    <xf numFmtId="2" fontId="36" fillId="0" borderId="0" xfId="0" applyNumberFormat="1" applyFont="1"/>
    <xf numFmtId="168" fontId="36" fillId="0" borderId="0" xfId="0" applyNumberFormat="1" applyFont="1"/>
    <xf numFmtId="169" fontId="28" fillId="0" borderId="0" xfId="0" applyNumberFormat="1" applyFont="1"/>
    <xf numFmtId="164" fontId="5" fillId="2" borderId="11" xfId="0" applyNumberFormat="1" applyFont="1" applyFill="1" applyBorder="1" applyAlignment="1">
      <alignment vertical="center"/>
    </xf>
    <xf numFmtId="164" fontId="20" fillId="7" borderId="13" xfId="0" applyNumberFormat="1" applyFont="1" applyFill="1" applyBorder="1" applyAlignment="1">
      <alignment vertical="center"/>
    </xf>
    <xf numFmtId="164" fontId="20" fillId="7" borderId="0" xfId="0" applyNumberFormat="1" applyFont="1" applyFill="1" applyAlignment="1">
      <alignment vertical="center"/>
    </xf>
    <xf numFmtId="164" fontId="20" fillId="7" borderId="14" xfId="0" applyNumberFormat="1" applyFont="1" applyFill="1" applyBorder="1" applyAlignment="1">
      <alignment vertical="center"/>
    </xf>
    <xf numFmtId="2" fontId="4" fillId="0" borderId="0" xfId="0" applyNumberFormat="1" applyFont="1" applyAlignment="1">
      <alignment horizontal="left" vertical="center" wrapText="1"/>
    </xf>
    <xf numFmtId="0" fontId="2" fillId="0" borderId="14" xfId="0" applyFont="1" applyBorder="1"/>
    <xf numFmtId="164" fontId="5" fillId="0" borderId="8" xfId="0" applyNumberFormat="1" applyFont="1" applyBorder="1" applyAlignment="1">
      <alignment horizontal="center" vertical="center"/>
    </xf>
    <xf numFmtId="0" fontId="41" fillId="0" borderId="0" xfId="0" applyFont="1" applyAlignment="1">
      <alignment horizontal="center"/>
    </xf>
    <xf numFmtId="0" fontId="36" fillId="0" borderId="0" xfId="0" applyFont="1" applyAlignment="1">
      <alignment horizontal="center"/>
    </xf>
    <xf numFmtId="0" fontId="42" fillId="0" borderId="8" xfId="0" applyFont="1" applyBorder="1" applyAlignment="1">
      <alignment vertical="top" wrapText="1"/>
    </xf>
    <xf numFmtId="0" fontId="43" fillId="0" borderId="8" xfId="0" applyFont="1" applyBorder="1" applyAlignment="1">
      <alignment vertical="top" wrapText="1"/>
    </xf>
    <xf numFmtId="0" fontId="36" fillId="0" borderId="8" xfId="0" applyFont="1" applyBorder="1" applyAlignment="1">
      <alignment horizontal="center" vertical="top" wrapText="1"/>
    </xf>
    <xf numFmtId="0" fontId="44" fillId="0" borderId="8" xfId="0" applyFont="1" applyBorder="1" applyAlignment="1">
      <alignment vertical="top" wrapText="1"/>
    </xf>
    <xf numFmtId="0" fontId="2" fillId="0" borderId="0" xfId="0" applyFont="1" applyAlignment="1">
      <alignment horizontal="center"/>
    </xf>
    <xf numFmtId="170" fontId="36" fillId="0" borderId="0" xfId="0" applyNumberFormat="1" applyFont="1" applyAlignment="1">
      <alignment horizontal="center"/>
    </xf>
    <xf numFmtId="0" fontId="28" fillId="0" borderId="0" xfId="0" applyFont="1" applyAlignment="1">
      <alignment horizontal="center"/>
    </xf>
    <xf numFmtId="0" fontId="31" fillId="0" borderId="0" xfId="0" applyFont="1"/>
    <xf numFmtId="164" fontId="4" fillId="5" borderId="21" xfId="0" quotePrefix="1" applyNumberFormat="1" applyFont="1" applyFill="1" applyBorder="1" applyAlignment="1" applyProtection="1">
      <alignment horizontal="center" vertical="center" wrapText="1"/>
      <protection locked="0"/>
    </xf>
    <xf numFmtId="164" fontId="34" fillId="8" borderId="21" xfId="0" applyNumberFormat="1" applyFont="1" applyFill="1" applyBorder="1" applyAlignment="1" applyProtection="1">
      <alignment horizontal="center" vertical="center"/>
      <protection locked="0"/>
    </xf>
    <xf numFmtId="2" fontId="4" fillId="0" borderId="0" xfId="0" applyNumberFormat="1" applyFont="1" applyAlignment="1">
      <alignment vertical="center"/>
    </xf>
    <xf numFmtId="164" fontId="5" fillId="0" borderId="1" xfId="0" applyNumberFormat="1" applyFont="1" applyBorder="1" applyAlignment="1">
      <alignment horizontal="center" vertical="center"/>
    </xf>
    <xf numFmtId="0" fontId="0" fillId="0" borderId="0" xfId="0" applyAlignment="1">
      <alignment wrapText="1"/>
    </xf>
    <xf numFmtId="0" fontId="0" fillId="0" borderId="0" xfId="0" applyAlignment="1">
      <alignment horizontal="left" wrapText="1"/>
    </xf>
    <xf numFmtId="0" fontId="46" fillId="0" borderId="0" xfId="0" applyFont="1" applyAlignment="1">
      <alignment horizontal="center" vertical="center"/>
    </xf>
    <xf numFmtId="14" fontId="2" fillId="0" borderId="0" xfId="0" applyNumberFormat="1" applyFont="1"/>
    <xf numFmtId="164" fontId="2" fillId="0" borderId="0" xfId="0" applyNumberFormat="1" applyFont="1"/>
    <xf numFmtId="0" fontId="30" fillId="4" borderId="21" xfId="0" applyFont="1" applyFill="1" applyBorder="1" applyAlignment="1">
      <alignment horizontal="center" vertical="center" wrapText="1"/>
    </xf>
    <xf numFmtId="164" fontId="30" fillId="4" borderId="21" xfId="0" applyNumberFormat="1" applyFont="1" applyFill="1" applyBorder="1" applyAlignment="1">
      <alignment horizontal="center" wrapText="1"/>
    </xf>
    <xf numFmtId="14" fontId="4" fillId="8" borderId="4" xfId="0" applyNumberFormat="1" applyFont="1" applyFill="1" applyBorder="1" applyAlignment="1">
      <alignment horizontal="center" vertical="center"/>
    </xf>
    <xf numFmtId="0" fontId="4" fillId="8" borderId="21" xfId="0" applyFont="1" applyFill="1" applyBorder="1" applyAlignment="1">
      <alignment horizontal="center" vertical="center"/>
    </xf>
    <xf numFmtId="164" fontId="29" fillId="8" borderId="21" xfId="1" quotePrefix="1" applyFont="1" applyFill="1" applyBorder="1" applyAlignment="1" applyProtection="1">
      <alignment horizontal="center" vertical="center"/>
    </xf>
    <xf numFmtId="2" fontId="4" fillId="0" borderId="14" xfId="0" applyNumberFormat="1" applyFont="1" applyBorder="1" applyAlignment="1">
      <alignment vertical="center" wrapText="1"/>
    </xf>
    <xf numFmtId="2" fontId="4" fillId="0" borderId="0" xfId="0" applyNumberFormat="1" applyFont="1" applyAlignment="1">
      <alignment vertical="center" wrapText="1"/>
    </xf>
    <xf numFmtId="0" fontId="4" fillId="0" borderId="14" xfId="0" applyFont="1" applyBorder="1" applyAlignment="1">
      <alignment vertical="top" wrapText="1"/>
    </xf>
    <xf numFmtId="164" fontId="46" fillId="0" borderId="0" xfId="0" applyNumberFormat="1" applyFont="1" applyAlignment="1">
      <alignment horizontal="center" vertical="center"/>
    </xf>
    <xf numFmtId="0" fontId="33" fillId="0" borderId="8" xfId="0" applyFont="1" applyBorder="1" applyAlignment="1">
      <alignment horizontal="center" wrapText="1"/>
    </xf>
    <xf numFmtId="0" fontId="2" fillId="0" borderId="8" xfId="0" applyFont="1" applyBorder="1"/>
    <xf numFmtId="165" fontId="36" fillId="0" borderId="0" xfId="0" applyNumberFormat="1" applyFont="1" applyAlignment="1">
      <alignment horizontal="center"/>
    </xf>
    <xf numFmtId="164" fontId="44" fillId="0" borderId="0" xfId="0" applyNumberFormat="1" applyFont="1" applyAlignment="1">
      <alignment horizontal="center" wrapText="1"/>
    </xf>
    <xf numFmtId="164" fontId="5" fillId="9" borderId="11" xfId="0" applyNumberFormat="1" applyFont="1" applyFill="1" applyBorder="1" applyAlignment="1">
      <alignment vertical="center"/>
    </xf>
    <xf numFmtId="164" fontId="5" fillId="9" borderId="1" xfId="0" applyNumberFormat="1" applyFont="1" applyFill="1" applyBorder="1" applyAlignment="1">
      <alignment vertical="center"/>
    </xf>
    <xf numFmtId="164" fontId="5" fillId="9" borderId="2" xfId="0" applyNumberFormat="1" applyFont="1" applyFill="1" applyBorder="1" applyAlignment="1">
      <alignment vertical="center"/>
    </xf>
    <xf numFmtId="0" fontId="5" fillId="0" borderId="13" xfId="0" applyFont="1" applyBorder="1" applyAlignment="1">
      <alignment horizontal="center" vertical="center"/>
    </xf>
    <xf numFmtId="164" fontId="5" fillId="0" borderId="13" xfId="0" applyNumberFormat="1" applyFont="1" applyBorder="1" applyAlignment="1">
      <alignment horizontal="center" vertical="center"/>
    </xf>
    <xf numFmtId="0" fontId="30" fillId="0" borderId="0" xfId="0" applyFont="1" applyAlignment="1">
      <alignment horizontal="center" wrapText="1"/>
    </xf>
    <xf numFmtId="0" fontId="31" fillId="0" borderId="0" xfId="0" applyFont="1" applyAlignment="1">
      <alignment horizontal="center" vertical="center" wrapText="1"/>
    </xf>
    <xf numFmtId="14" fontId="34" fillId="8" borderId="21" xfId="0" quotePrefix="1" applyNumberFormat="1" applyFont="1" applyFill="1" applyBorder="1" applyAlignment="1">
      <alignment horizontal="center" vertical="center"/>
    </xf>
    <xf numFmtId="0" fontId="49" fillId="0" borderId="0" xfId="2" applyFont="1" applyAlignment="1" applyProtection="1"/>
    <xf numFmtId="0" fontId="50" fillId="0" borderId="21" xfId="2" applyFont="1" applyBorder="1" applyAlignment="1" applyProtection="1">
      <alignment horizontal="center"/>
    </xf>
    <xf numFmtId="167" fontId="50" fillId="0" borderId="0" xfId="1" quotePrefix="1" applyNumberFormat="1" applyFont="1" applyFill="1" applyBorder="1" applyAlignment="1" applyProtection="1">
      <alignment horizontal="left" vertical="center"/>
      <protection locked="0"/>
    </xf>
    <xf numFmtId="170" fontId="36" fillId="0" borderId="0" xfId="0" applyNumberFormat="1" applyFont="1"/>
    <xf numFmtId="0" fontId="50" fillId="0" borderId="10" xfId="2" applyFont="1" applyBorder="1" applyAlignment="1" applyProtection="1">
      <alignment horizontal="center"/>
    </xf>
    <xf numFmtId="0" fontId="50" fillId="0" borderId="1" xfId="2" applyFont="1" applyBorder="1" applyAlignment="1" applyProtection="1"/>
    <xf numFmtId="0" fontId="2" fillId="0" borderId="1" xfId="0" applyFont="1" applyBorder="1"/>
    <xf numFmtId="14" fontId="29" fillId="0" borderId="0" xfId="0" quotePrefix="1" applyNumberFormat="1" applyFont="1" applyAlignment="1">
      <alignment horizontal="center" vertical="center"/>
    </xf>
    <xf numFmtId="0" fontId="50" fillId="0" borderId="0" xfId="2" applyFont="1" applyBorder="1" applyAlignment="1" applyProtection="1"/>
    <xf numFmtId="14" fontId="29" fillId="0" borderId="0" xfId="0" quotePrefix="1" applyNumberFormat="1" applyFont="1" applyAlignment="1" applyProtection="1">
      <alignment horizontal="center" vertical="center"/>
      <protection locked="0"/>
    </xf>
    <xf numFmtId="164" fontId="20" fillId="0" borderId="0" xfId="0" applyNumberFormat="1" applyFont="1" applyAlignment="1">
      <alignment vertical="center"/>
    </xf>
    <xf numFmtId="0" fontId="22" fillId="6" borderId="21" xfId="0" applyFont="1" applyFill="1" applyBorder="1" applyAlignment="1">
      <alignment horizontal="center" vertical="center" wrapText="1"/>
    </xf>
    <xf numFmtId="0" fontId="22" fillId="6" borderId="6" xfId="0" applyFont="1" applyFill="1" applyBorder="1" applyAlignment="1">
      <alignment horizontal="center" wrapText="1"/>
    </xf>
    <xf numFmtId="0" fontId="4" fillId="11" borderId="21" xfId="0" applyFont="1" applyFill="1" applyBorder="1"/>
    <xf numFmtId="0" fontId="27" fillId="11" borderId="6" xfId="0" applyFont="1" applyFill="1" applyBorder="1" applyAlignment="1">
      <alignment vertical="center" wrapText="1"/>
    </xf>
    <xf numFmtId="0" fontId="23" fillId="11" borderId="21" xfId="0" applyFont="1" applyFill="1" applyBorder="1" applyAlignment="1">
      <alignment vertical="center"/>
    </xf>
    <xf numFmtId="0" fontId="51" fillId="10" borderId="21" xfId="0" applyFont="1" applyFill="1" applyBorder="1" applyAlignment="1">
      <alignment horizontal="center" vertical="center" wrapText="1"/>
    </xf>
    <xf numFmtId="2" fontId="4" fillId="0" borderId="0" xfId="0" applyNumberFormat="1" applyFont="1" applyAlignment="1">
      <alignment horizontal="left" vertical="center"/>
    </xf>
    <xf numFmtId="0" fontId="33" fillId="0" borderId="21" xfId="0" applyFont="1" applyBorder="1" applyAlignment="1">
      <alignment horizontal="center" wrapText="1"/>
    </xf>
    <xf numFmtId="164" fontId="5" fillId="2" borderId="1" xfId="0" applyNumberFormat="1" applyFont="1" applyFill="1" applyBorder="1" applyAlignment="1">
      <alignment horizontal="center" vertical="center"/>
    </xf>
    <xf numFmtId="0" fontId="0" fillId="2" borderId="1" xfId="0" applyFill="1" applyBorder="1"/>
    <xf numFmtId="0" fontId="0" fillId="2" borderId="2" xfId="0" applyFill="1" applyBorder="1"/>
    <xf numFmtId="164" fontId="30" fillId="0" borderId="0" xfId="0" applyNumberFormat="1" applyFont="1" applyAlignment="1">
      <alignment horizontal="center" vertical="center"/>
    </xf>
    <xf numFmtId="0" fontId="54" fillId="0" borderId="21" xfId="0" applyFont="1" applyBorder="1"/>
    <xf numFmtId="0" fontId="0" fillId="0" borderId="21" xfId="0" applyBorder="1"/>
    <xf numFmtId="0" fontId="7" fillId="0" borderId="0" xfId="0" applyFont="1" applyAlignment="1">
      <alignment horizontal="center" wrapText="1"/>
    </xf>
    <xf numFmtId="0" fontId="36" fillId="0" borderId="21" xfId="0" applyFont="1" applyBorder="1"/>
    <xf numFmtId="169" fontId="36" fillId="0" borderId="21" xfId="0" applyNumberFormat="1" applyFont="1" applyBorder="1"/>
    <xf numFmtId="0" fontId="4" fillId="0" borderId="21" xfId="0" applyFont="1" applyBorder="1"/>
    <xf numFmtId="0" fontId="4" fillId="8" borderId="21" xfId="0" applyFont="1" applyFill="1" applyBorder="1" applyAlignment="1" applyProtection="1">
      <alignment horizontal="center" vertical="center"/>
      <protection locked="0"/>
    </xf>
    <xf numFmtId="0" fontId="35" fillId="0" borderId="0" xfId="1" quotePrefix="1" applyNumberFormat="1" applyFont="1" applyFill="1" applyBorder="1" applyAlignment="1" applyProtection="1">
      <alignment horizontal="center" vertical="center"/>
    </xf>
    <xf numFmtId="164" fontId="20" fillId="2" borderId="2" xfId="0" applyNumberFormat="1" applyFont="1" applyFill="1" applyBorder="1" applyAlignment="1">
      <alignment vertical="center"/>
    </xf>
    <xf numFmtId="49" fontId="55" fillId="0" borderId="0" xfId="0" applyNumberFormat="1" applyFont="1" applyAlignment="1">
      <alignment vertical="top" wrapText="1"/>
    </xf>
    <xf numFmtId="164" fontId="55" fillId="0" borderId="0" xfId="0" applyNumberFormat="1" applyFont="1" applyAlignment="1">
      <alignment wrapText="1"/>
    </xf>
    <xf numFmtId="0" fontId="4" fillId="12" borderId="21" xfId="0" applyFont="1" applyFill="1" applyBorder="1" applyAlignment="1">
      <alignment horizontal="center" wrapText="1"/>
    </xf>
    <xf numFmtId="0" fontId="4" fillId="12" borderId="21" xfId="0" applyFont="1" applyFill="1" applyBorder="1" applyAlignment="1">
      <alignment horizontal="center"/>
    </xf>
    <xf numFmtId="0" fontId="55" fillId="0" borderId="0" xfId="0" applyFont="1" applyAlignment="1">
      <alignment horizontal="left" vertical="top" wrapText="1"/>
    </xf>
    <xf numFmtId="0" fontId="0" fillId="9" borderId="2" xfId="0" applyFill="1" applyBorder="1"/>
    <xf numFmtId="0" fontId="0" fillId="7" borderId="14" xfId="0" applyFill="1" applyBorder="1"/>
    <xf numFmtId="0" fontId="0" fillId="0" borderId="14" xfId="0" applyBorder="1" applyAlignment="1">
      <alignment vertical="top"/>
    </xf>
    <xf numFmtId="0" fontId="0" fillId="0" borderId="0" xfId="0" applyAlignment="1">
      <alignment vertical="top"/>
    </xf>
    <xf numFmtId="0" fontId="3" fillId="0" borderId="0" xfId="0" applyFont="1" applyAlignment="1">
      <alignment vertical="top"/>
    </xf>
    <xf numFmtId="0" fontId="2" fillId="0" borderId="21" xfId="0" applyFont="1" applyBorder="1"/>
    <xf numFmtId="0" fontId="31" fillId="0" borderId="21" xfId="0" applyFont="1" applyBorder="1" applyAlignment="1">
      <alignment horizontal="center" wrapText="1"/>
    </xf>
    <xf numFmtId="0" fontId="2" fillId="0" borderId="21" xfId="0" applyFont="1" applyBorder="1" applyAlignment="1">
      <alignment wrapText="1"/>
    </xf>
    <xf numFmtId="167" fontId="50" fillId="0" borderId="21" xfId="1" quotePrefix="1" applyNumberFormat="1" applyFont="1" applyFill="1" applyBorder="1" applyAlignment="1" applyProtection="1">
      <alignment horizontal="left" vertical="center"/>
      <protection locked="0"/>
    </xf>
    <xf numFmtId="0" fontId="28" fillId="0" borderId="21" xfId="0" applyFont="1" applyBorder="1"/>
    <xf numFmtId="14" fontId="29" fillId="8" borderId="21" xfId="0" quotePrefix="1" applyNumberFormat="1" applyFont="1" applyFill="1" applyBorder="1" applyAlignment="1">
      <alignment horizontal="center" vertical="center"/>
    </xf>
    <xf numFmtId="164" fontId="4" fillId="8" borderId="21" xfId="0" applyNumberFormat="1" applyFont="1" applyFill="1" applyBorder="1"/>
    <xf numFmtId="0" fontId="28" fillId="0" borderId="21" xfId="0" applyFont="1" applyBorder="1" applyAlignment="1">
      <alignment horizontal="center"/>
    </xf>
    <xf numFmtId="164" fontId="28" fillId="0" borderId="21" xfId="0" applyNumberFormat="1" applyFont="1" applyBorder="1" applyAlignment="1">
      <alignment horizontal="center"/>
    </xf>
    <xf numFmtId="0" fontId="0" fillId="3" borderId="0" xfId="0" applyFill="1"/>
    <xf numFmtId="0" fontId="2" fillId="0" borderId="0" xfId="0" applyFont="1" applyAlignment="1">
      <alignment wrapText="1"/>
    </xf>
    <xf numFmtId="2" fontId="4" fillId="0" borderId="14" xfId="0" applyNumberFormat="1" applyFont="1" applyBorder="1" applyAlignment="1">
      <alignment horizontal="left" vertical="center" wrapText="1"/>
    </xf>
    <xf numFmtId="0" fontId="0" fillId="0" borderId="21" xfId="0" applyBorder="1" applyAlignment="1">
      <alignment horizontal="center"/>
    </xf>
    <xf numFmtId="0" fontId="33" fillId="0" borderId="21" xfId="0" applyFont="1" applyBorder="1" applyAlignment="1">
      <alignment horizontal="center"/>
    </xf>
    <xf numFmtId="0" fontId="2" fillId="0" borderId="21" xfId="0" applyFont="1" applyBorder="1" applyAlignment="1">
      <alignment horizontal="center"/>
    </xf>
    <xf numFmtId="0" fontId="36" fillId="0" borderId="21" xfId="0" applyFont="1" applyBorder="1" applyAlignment="1">
      <alignment horizontal="center"/>
    </xf>
    <xf numFmtId="0" fontId="3" fillId="0" borderId="21" xfId="0" applyFont="1" applyBorder="1" applyAlignment="1">
      <alignment horizontal="center"/>
    </xf>
    <xf numFmtId="0" fontId="3" fillId="0" borderId="0" xfId="0" applyFont="1" applyAlignment="1">
      <alignment horizontal="center"/>
    </xf>
    <xf numFmtId="10" fontId="34" fillId="8" borderId="21" xfId="0" quotePrefix="1" applyNumberFormat="1" applyFont="1" applyFill="1" applyBorder="1" applyAlignment="1" applyProtection="1">
      <alignment horizontal="center" vertical="center"/>
      <protection locked="0"/>
    </xf>
    <xf numFmtId="0" fontId="58" fillId="0" borderId="0" xfId="0" applyFont="1"/>
    <xf numFmtId="164" fontId="57" fillId="0" borderId="0" xfId="0" applyNumberFormat="1" applyFont="1" applyAlignment="1">
      <alignment wrapText="1"/>
    </xf>
    <xf numFmtId="164" fontId="57" fillId="0" borderId="8" xfId="0" applyNumberFormat="1" applyFont="1" applyBorder="1" applyAlignment="1">
      <alignment wrapText="1"/>
    </xf>
    <xf numFmtId="0" fontId="57" fillId="0" borderId="5" xfId="0" applyFont="1" applyBorder="1" applyAlignment="1">
      <alignment horizontal="left" vertical="top" wrapText="1"/>
    </xf>
    <xf numFmtId="49" fontId="55" fillId="0" borderId="13" xfId="0" applyNumberFormat="1" applyFont="1" applyBorder="1" applyAlignment="1">
      <alignment vertical="top" wrapText="1"/>
    </xf>
    <xf numFmtId="164" fontId="55" fillId="0" borderId="13" xfId="0" applyNumberFormat="1" applyFont="1" applyBorder="1" applyAlignment="1">
      <alignment wrapText="1"/>
    </xf>
    <xf numFmtId="164" fontId="57" fillId="0" borderId="13" xfId="0" applyNumberFormat="1" applyFont="1" applyBorder="1" applyAlignment="1">
      <alignment wrapText="1"/>
    </xf>
    <xf numFmtId="0" fontId="47" fillId="0" borderId="13" xfId="0" applyFont="1" applyBorder="1" applyAlignment="1">
      <alignment horizontal="left" vertical="top" wrapText="1"/>
    </xf>
    <xf numFmtId="0" fontId="47" fillId="0" borderId="0" xfId="0" applyFont="1" applyAlignment="1">
      <alignment horizontal="left" vertical="top" wrapText="1"/>
    </xf>
    <xf numFmtId="0" fontId="47" fillId="0" borderId="8" xfId="0" applyFont="1" applyBorder="1" applyAlignment="1">
      <alignment horizontal="left" vertical="top" wrapText="1"/>
    </xf>
    <xf numFmtId="0" fontId="4" fillId="0" borderId="8" xfId="0" applyFont="1" applyBorder="1" applyAlignment="1">
      <alignment vertical="top" wrapText="1"/>
    </xf>
    <xf numFmtId="166" fontId="36" fillId="0" borderId="0" xfId="0" applyNumberFormat="1" applyFont="1"/>
    <xf numFmtId="166" fontId="41" fillId="0" borderId="0" xfId="0" applyNumberFormat="1" applyFont="1"/>
    <xf numFmtId="166" fontId="41" fillId="0" borderId="0" xfId="0" applyNumberFormat="1" applyFont="1" applyAlignment="1">
      <alignment horizontal="center"/>
    </xf>
    <xf numFmtId="166" fontId="36" fillId="0" borderId="0" xfId="0" applyNumberFormat="1" applyFont="1" applyAlignment="1">
      <alignment horizontal="center"/>
    </xf>
    <xf numFmtId="166" fontId="31" fillId="0" borderId="0" xfId="0" applyNumberFormat="1" applyFont="1"/>
    <xf numFmtId="166" fontId="36" fillId="0" borderId="21" xfId="0" applyNumberFormat="1" applyFont="1" applyBorder="1" applyAlignment="1">
      <alignment horizontal="center"/>
    </xf>
    <xf numFmtId="0" fontId="12" fillId="5" borderId="24" xfId="0" applyFont="1" applyFill="1" applyBorder="1" applyAlignment="1" applyProtection="1">
      <alignment horizontal="center" vertical="center" wrapText="1"/>
      <protection locked="0"/>
    </xf>
    <xf numFmtId="0" fontId="12" fillId="13" borderId="23" xfId="0" applyFont="1" applyFill="1" applyBorder="1" applyAlignment="1">
      <alignment wrapText="1"/>
    </xf>
    <xf numFmtId="166" fontId="12" fillId="13" borderId="23" xfId="0" applyNumberFormat="1" applyFont="1" applyFill="1" applyBorder="1" applyAlignment="1">
      <alignment wrapText="1"/>
    </xf>
    <xf numFmtId="0" fontId="12" fillId="5" borderId="22" xfId="0" applyFont="1" applyFill="1" applyBorder="1" applyAlignment="1">
      <alignment horizontal="center" vertical="center" wrapText="1"/>
    </xf>
    <xf numFmtId="0" fontId="4" fillId="0" borderId="0" xfId="0" applyFont="1" applyAlignment="1">
      <alignment horizontal="left" vertical="center" wrapText="1"/>
    </xf>
    <xf numFmtId="0" fontId="4" fillId="0" borderId="14" xfId="0" applyFont="1" applyBorder="1" applyAlignment="1">
      <alignment horizontal="left" vertical="center" wrapText="1"/>
    </xf>
    <xf numFmtId="0" fontId="0" fillId="0" borderId="0" xfId="0" applyProtection="1">
      <protection locked="0"/>
    </xf>
    <xf numFmtId="0" fontId="58" fillId="0" borderId="0" xfId="0" applyFont="1" applyProtection="1">
      <protection locked="0"/>
    </xf>
    <xf numFmtId="1" fontId="2" fillId="0" borderId="13" xfId="0" applyNumberFormat="1" applyFont="1" applyBorder="1"/>
    <xf numFmtId="164" fontId="4" fillId="5" borderId="21" xfId="0" applyNumberFormat="1" applyFont="1" applyFill="1" applyBorder="1" applyAlignment="1" applyProtection="1">
      <alignment horizontal="center" vertical="center" wrapText="1"/>
      <protection locked="0"/>
    </xf>
    <xf numFmtId="0" fontId="4" fillId="0" borderId="8" xfId="0" applyFont="1" applyBorder="1" applyAlignment="1">
      <alignment horizontal="left" vertical="center" wrapText="1"/>
    </xf>
    <xf numFmtId="0" fontId="29" fillId="0" borderId="13" xfId="0" applyFont="1" applyBorder="1" applyAlignment="1">
      <alignment vertical="center" wrapText="1"/>
    </xf>
    <xf numFmtId="0" fontId="57" fillId="0" borderId="0" xfId="0" applyFont="1" applyAlignment="1">
      <alignment horizontal="left" vertical="top" wrapText="1"/>
    </xf>
    <xf numFmtId="164" fontId="5" fillId="2" borderId="0" xfId="0" applyNumberFormat="1" applyFont="1" applyFill="1" applyAlignment="1">
      <alignment horizontal="left" vertical="top"/>
    </xf>
    <xf numFmtId="164" fontId="55" fillId="0" borderId="13" xfId="0" applyNumberFormat="1" applyFont="1" applyBorder="1" applyAlignment="1" applyProtection="1">
      <alignment wrapText="1"/>
      <protection locked="0"/>
    </xf>
    <xf numFmtId="0" fontId="35" fillId="0" borderId="0" xfId="0" applyFont="1" applyAlignment="1">
      <alignment horizontal="center" vertical="center"/>
    </xf>
    <xf numFmtId="0" fontId="46" fillId="0" borderId="0" xfId="0" applyFont="1" applyAlignment="1">
      <alignment vertical="center" wrapText="1"/>
    </xf>
    <xf numFmtId="0" fontId="8" fillId="3" borderId="2" xfId="2" applyFill="1" applyBorder="1" applyAlignment="1" applyProtection="1">
      <alignment horizontal="center" vertical="center"/>
    </xf>
    <xf numFmtId="0" fontId="10" fillId="0" borderId="0" xfId="2" applyFont="1" applyBorder="1" applyAlignment="1" applyProtection="1">
      <alignment horizontal="left" vertical="center"/>
    </xf>
    <xf numFmtId="0" fontId="7" fillId="0" borderId="0" xfId="0" applyFont="1" applyAlignment="1">
      <alignment vertical="top" wrapText="1"/>
    </xf>
    <xf numFmtId="0" fontId="61" fillId="0" borderId="0" xfId="0" applyFont="1"/>
    <xf numFmtId="164" fontId="19" fillId="0" borderId="0" xfId="0" applyNumberFormat="1" applyFont="1" applyAlignment="1">
      <alignment vertical="center"/>
    </xf>
    <xf numFmtId="166" fontId="20" fillId="0" borderId="0" xfId="0" applyNumberFormat="1" applyFont="1" applyAlignment="1">
      <alignment horizontal="center" vertical="center"/>
    </xf>
    <xf numFmtId="164" fontId="55" fillId="0" borderId="0" xfId="0" applyNumberFormat="1" applyFont="1" applyAlignment="1" applyProtection="1">
      <alignment wrapText="1"/>
      <protection locked="0"/>
    </xf>
    <xf numFmtId="0" fontId="20" fillId="0" borderId="0" xfId="0" applyFont="1" applyAlignment="1">
      <alignment horizontal="center" vertical="center"/>
    </xf>
    <xf numFmtId="164" fontId="19" fillId="0" borderId="25" xfId="0" applyNumberFormat="1" applyFont="1" applyBorder="1" applyAlignment="1">
      <alignment vertical="center"/>
    </xf>
    <xf numFmtId="2" fontId="4" fillId="0" borderId="13" xfId="0" applyNumberFormat="1" applyFont="1" applyBorder="1" applyAlignment="1">
      <alignment vertical="center" wrapText="1"/>
    </xf>
    <xf numFmtId="0" fontId="29" fillId="0" borderId="7" xfId="0" applyFont="1" applyBorder="1" applyAlignment="1">
      <alignment vertical="center" wrapText="1"/>
    </xf>
    <xf numFmtId="2" fontId="4" fillId="0" borderId="13" xfId="0" applyNumberFormat="1" applyFont="1" applyBorder="1" applyAlignment="1">
      <alignment vertical="center"/>
    </xf>
    <xf numFmtId="0" fontId="17" fillId="0" borderId="13" xfId="0" applyFont="1" applyBorder="1" applyAlignment="1">
      <alignment vertical="center" wrapText="1"/>
    </xf>
    <xf numFmtId="166" fontId="20" fillId="0" borderId="0" xfId="0" applyNumberFormat="1" applyFont="1" applyAlignment="1">
      <alignment vertical="center"/>
    </xf>
    <xf numFmtId="0" fontId="4" fillId="0" borderId="6" xfId="0" applyFont="1" applyBorder="1" applyAlignment="1">
      <alignment vertical="top" wrapText="1"/>
    </xf>
    <xf numFmtId="0" fontId="57" fillId="0" borderId="1" xfId="0" applyFont="1" applyBorder="1" applyAlignment="1">
      <alignment horizontal="left" vertical="top" wrapText="1"/>
    </xf>
    <xf numFmtId="49" fontId="4" fillId="0" borderId="0" xfId="0" applyNumberFormat="1" applyFont="1" applyAlignment="1">
      <alignment vertical="top" wrapText="1"/>
    </xf>
    <xf numFmtId="49" fontId="4" fillId="0" borderId="6" xfId="0" applyNumberFormat="1" applyFont="1" applyBorder="1" applyAlignment="1">
      <alignment vertical="top" wrapText="1"/>
    </xf>
    <xf numFmtId="0" fontId="25" fillId="0" borderId="0" xfId="0" applyFont="1" applyAlignment="1">
      <alignment vertical="center"/>
    </xf>
    <xf numFmtId="164" fontId="4" fillId="5" borderId="4" xfId="0" applyNumberFormat="1" applyFont="1" applyFill="1" applyBorder="1" applyAlignment="1">
      <alignment horizontal="right" vertical="center" wrapText="1"/>
    </xf>
    <xf numFmtId="171" fontId="12" fillId="5" borderId="24" xfId="0" applyNumberFormat="1" applyFont="1" applyFill="1" applyBorder="1" applyAlignment="1" applyProtection="1">
      <alignment horizontal="center" vertical="center" wrapText="1"/>
      <protection locked="0"/>
    </xf>
    <xf numFmtId="171" fontId="12" fillId="5" borderId="22" xfId="0" applyNumberFormat="1" applyFont="1" applyFill="1" applyBorder="1" applyAlignment="1">
      <alignment horizontal="center" vertical="center" wrapText="1"/>
    </xf>
    <xf numFmtId="171" fontId="29" fillId="5" borderId="21" xfId="0" applyNumberFormat="1" applyFont="1" applyFill="1" applyBorder="1" applyAlignment="1" applyProtection="1">
      <alignment horizontal="center" vertical="center" wrapText="1"/>
      <protection locked="0"/>
    </xf>
    <xf numFmtId="171" fontId="29" fillId="5" borderId="21" xfId="0" quotePrefix="1" applyNumberFormat="1" applyFont="1" applyFill="1" applyBorder="1" applyAlignment="1" applyProtection="1">
      <alignment horizontal="center" vertical="center" wrapText="1"/>
      <protection locked="0"/>
    </xf>
    <xf numFmtId="171" fontId="4" fillId="5" borderId="21" xfId="0" quotePrefix="1" applyNumberFormat="1" applyFont="1" applyFill="1" applyBorder="1" applyAlignment="1" applyProtection="1">
      <alignment horizontal="center" vertical="center" wrapText="1"/>
      <protection locked="0"/>
    </xf>
    <xf numFmtId="171" fontId="34" fillId="8" borderId="21" xfId="0" applyNumberFormat="1" applyFont="1" applyFill="1" applyBorder="1" applyAlignment="1" applyProtection="1">
      <alignment horizontal="center" vertical="center"/>
      <protection locked="0"/>
    </xf>
    <xf numFmtId="171" fontId="4" fillId="8" borderId="21" xfId="0" applyNumberFormat="1" applyFont="1" applyFill="1" applyBorder="1" applyAlignment="1" applyProtection="1">
      <alignment horizontal="center" vertical="center"/>
      <protection locked="0"/>
    </xf>
    <xf numFmtId="171" fontId="4" fillId="5" borderId="21" xfId="0" applyNumberFormat="1" applyFont="1" applyFill="1" applyBorder="1" applyAlignment="1" applyProtection="1">
      <alignment horizontal="center" vertical="center" wrapText="1"/>
      <protection locked="0"/>
    </xf>
    <xf numFmtId="171" fontId="34" fillId="8" borderId="21" xfId="0" applyNumberFormat="1" applyFont="1" applyFill="1" applyBorder="1" applyAlignment="1" applyProtection="1">
      <alignment horizontal="center"/>
      <protection locked="0"/>
    </xf>
    <xf numFmtId="171" fontId="34" fillId="8" borderId="21" xfId="0" quotePrefix="1" applyNumberFormat="1" applyFont="1" applyFill="1" applyBorder="1" applyAlignment="1" applyProtection="1">
      <alignment horizontal="center" vertical="center"/>
      <protection locked="0"/>
    </xf>
    <xf numFmtId="171" fontId="34" fillId="8" borderId="21" xfId="1" quotePrefix="1" applyNumberFormat="1" applyFont="1" applyFill="1" applyBorder="1" applyAlignment="1" applyProtection="1">
      <alignment horizontal="center" vertical="center"/>
      <protection locked="0"/>
    </xf>
    <xf numFmtId="0" fontId="4" fillId="0" borderId="0" xfId="0" applyFont="1" applyAlignment="1">
      <alignment horizontal="left" vertical="top" wrapText="1"/>
    </xf>
    <xf numFmtId="0" fontId="62" fillId="0" borderId="0" xfId="0" applyFont="1"/>
    <xf numFmtId="0" fontId="63" fillId="8" borderId="21" xfId="0" applyFont="1" applyFill="1" applyBorder="1" applyAlignment="1" applyProtection="1">
      <alignment horizontal="center" vertical="center"/>
      <protection locked="0"/>
    </xf>
    <xf numFmtId="0" fontId="65" fillId="0" borderId="0" xfId="0" applyFont="1"/>
    <xf numFmtId="0" fontId="63" fillId="8" borderId="21" xfId="0" applyFont="1" applyFill="1" applyBorder="1" applyAlignment="1" applyProtection="1">
      <alignment horizontal="center"/>
      <protection locked="0"/>
    </xf>
    <xf numFmtId="0" fontId="64" fillId="5" borderId="21" xfId="0" applyFont="1" applyFill="1" applyBorder="1" applyAlignment="1" applyProtection="1">
      <alignment horizontal="center" vertical="center"/>
      <protection locked="0"/>
    </xf>
    <xf numFmtId="0" fontId="66" fillId="0" borderId="0" xfId="0" applyFont="1"/>
    <xf numFmtId="0" fontId="46" fillId="0" borderId="0" xfId="0" applyFont="1" applyAlignment="1">
      <alignment vertical="top" wrapText="1"/>
    </xf>
    <xf numFmtId="0" fontId="3" fillId="0" borderId="0" xfId="0" applyFont="1" applyProtection="1">
      <protection locked="0"/>
    </xf>
    <xf numFmtId="49" fontId="0" fillId="0" borderId="0" xfId="0" applyNumberFormat="1" applyAlignment="1">
      <alignment wrapText="1"/>
    </xf>
    <xf numFmtId="0" fontId="67" fillId="0" borderId="0" xfId="0" applyFont="1" applyAlignment="1">
      <alignment horizontal="center" vertical="center" wrapText="1"/>
    </xf>
    <xf numFmtId="0" fontId="67" fillId="0" borderId="0" xfId="0" applyFont="1" applyAlignment="1">
      <alignment horizontal="center" vertical="center"/>
    </xf>
    <xf numFmtId="164" fontId="4" fillId="0" borderId="0" xfId="0" applyNumberFormat="1" applyFont="1" applyAlignment="1">
      <alignment horizontal="center" vertical="center" wrapText="1"/>
    </xf>
    <xf numFmtId="164" fontId="5" fillId="2" borderId="8" xfId="0" applyNumberFormat="1" applyFont="1" applyFill="1" applyBorder="1" applyAlignment="1">
      <alignment horizontal="center" vertical="top"/>
    </xf>
    <xf numFmtId="0" fontId="4" fillId="0" borderId="0" xfId="0" applyFont="1" applyAlignment="1">
      <alignment horizontal="center" vertical="top" wrapText="1"/>
    </xf>
    <xf numFmtId="164" fontId="72" fillId="0" borderId="0" xfId="0" applyNumberFormat="1" applyFont="1" applyAlignment="1">
      <alignment vertical="center"/>
    </xf>
    <xf numFmtId="164" fontId="70" fillId="4" borderId="4" xfId="0" applyNumberFormat="1" applyFont="1" applyFill="1" applyBorder="1" applyAlignment="1">
      <alignment horizontal="right" vertical="center" wrapText="1"/>
    </xf>
    <xf numFmtId="164" fontId="16" fillId="0" borderId="0" xfId="0" applyNumberFormat="1" applyFont="1" applyAlignment="1">
      <alignment vertical="center"/>
    </xf>
    <xf numFmtId="164" fontId="4" fillId="0" borderId="2" xfId="0" applyNumberFormat="1" applyFont="1" applyBorder="1" applyAlignment="1">
      <alignment horizontal="left" vertical="center"/>
    </xf>
    <xf numFmtId="164" fontId="4" fillId="0" borderId="6" xfId="0" applyNumberFormat="1" applyFont="1" applyBorder="1" applyAlignment="1">
      <alignment horizontal="left" vertical="center"/>
    </xf>
    <xf numFmtId="0" fontId="74" fillId="0" borderId="0" xfId="0" applyFont="1"/>
    <xf numFmtId="0" fontId="73" fillId="0" borderId="0" xfId="0" applyFont="1"/>
    <xf numFmtId="0" fontId="4" fillId="8" borderId="21" xfId="0" applyFont="1" applyFill="1" applyBorder="1" applyAlignment="1">
      <alignment horizontal="center" vertical="center" wrapText="1"/>
    </xf>
    <xf numFmtId="0" fontId="0" fillId="0" borderId="0" xfId="0" applyAlignment="1">
      <alignment horizontal="center"/>
    </xf>
    <xf numFmtId="0" fontId="74" fillId="0" borderId="0" xfId="0" applyFont="1" applyAlignment="1">
      <alignment horizontal="center"/>
    </xf>
    <xf numFmtId="0" fontId="71" fillId="3" borderId="0" xfId="0" applyFont="1" applyFill="1" applyAlignment="1">
      <alignment horizontal="left" vertical="top" wrapText="1"/>
    </xf>
    <xf numFmtId="0" fontId="69" fillId="0" borderId="0" xfId="0" applyFont="1"/>
    <xf numFmtId="164" fontId="74" fillId="0" borderId="0" xfId="0" applyNumberFormat="1" applyFont="1" applyAlignment="1">
      <alignment horizontal="center"/>
    </xf>
    <xf numFmtId="0" fontId="75" fillId="0" borderId="0" xfId="2" applyFont="1" applyBorder="1" applyAlignment="1" applyProtection="1">
      <alignment horizontal="center" vertical="center"/>
    </xf>
    <xf numFmtId="0" fontId="75" fillId="3" borderId="0" xfId="2" applyFont="1" applyFill="1" applyBorder="1" applyAlignment="1" applyProtection="1">
      <alignment horizontal="center" vertical="center"/>
    </xf>
    <xf numFmtId="0" fontId="76" fillId="0" borderId="0" xfId="0" applyFont="1" applyAlignment="1">
      <alignment vertical="center"/>
    </xf>
    <xf numFmtId="0" fontId="74" fillId="0" borderId="21" xfId="0" applyFont="1" applyBorder="1" applyAlignment="1">
      <alignment horizontal="center"/>
    </xf>
    <xf numFmtId="164" fontId="5" fillId="14" borderId="0" xfId="0" applyNumberFormat="1" applyFont="1" applyFill="1" applyAlignment="1">
      <alignment horizontal="center" vertical="center"/>
    </xf>
    <xf numFmtId="164" fontId="5" fillId="3" borderId="0" xfId="0" applyNumberFormat="1" applyFont="1" applyFill="1" applyAlignment="1">
      <alignment horizontal="center" vertical="center"/>
    </xf>
    <xf numFmtId="0" fontId="13" fillId="4" borderId="0" xfId="0" applyFont="1" applyFill="1" applyAlignment="1">
      <alignment horizontal="left" wrapText="1"/>
    </xf>
    <xf numFmtId="0" fontId="55" fillId="0" borderId="0" xfId="0" applyFont="1" applyAlignment="1">
      <alignment horizontal="left" vertical="top" wrapText="1"/>
    </xf>
    <xf numFmtId="0" fontId="4" fillId="0" borderId="13" xfId="0" applyFont="1" applyBorder="1" applyAlignment="1">
      <alignment horizontal="left" vertical="top" wrapText="1"/>
    </xf>
    <xf numFmtId="0" fontId="4" fillId="0" borderId="0" xfId="0" applyFont="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164" fontId="72" fillId="0" borderId="0" xfId="0" applyNumberFormat="1" applyFont="1" applyAlignment="1">
      <alignment horizontal="center" vertical="center"/>
    </xf>
    <xf numFmtId="0" fontId="46" fillId="0" borderId="0" xfId="0" applyFont="1" applyAlignment="1">
      <alignment horizontal="center" vertical="center" wrapText="1"/>
    </xf>
    <xf numFmtId="164" fontId="5" fillId="2" borderId="0" xfId="0" applyNumberFormat="1" applyFont="1" applyFill="1" applyAlignment="1">
      <alignment horizontal="left" vertical="top"/>
    </xf>
    <xf numFmtId="164" fontId="55" fillId="0" borderId="13" xfId="0" applyNumberFormat="1" applyFont="1" applyBorder="1" applyAlignment="1">
      <alignment horizontal="center" vertical="center"/>
    </xf>
    <xf numFmtId="164" fontId="55" fillId="0" borderId="0" xfId="0" applyNumberFormat="1" applyFont="1" applyAlignment="1">
      <alignment horizontal="center" vertical="center"/>
    </xf>
    <xf numFmtId="0" fontId="4" fillId="0" borderId="13" xfId="0" applyFont="1" applyBorder="1" applyAlignment="1">
      <alignment horizontal="left" vertical="top"/>
    </xf>
    <xf numFmtId="0" fontId="4" fillId="0" borderId="0" xfId="0" applyFont="1" applyAlignment="1">
      <alignment horizontal="left" vertical="top"/>
    </xf>
    <xf numFmtId="49" fontId="47" fillId="0" borderId="13" xfId="0" applyNumberFormat="1" applyFont="1" applyBorder="1" applyAlignment="1">
      <alignment horizontal="left" vertical="top" wrapText="1"/>
    </xf>
    <xf numFmtId="49" fontId="47" fillId="0" borderId="0" xfId="0" applyNumberFormat="1" applyFont="1" applyAlignment="1">
      <alignment horizontal="left" vertical="top" wrapText="1"/>
    </xf>
    <xf numFmtId="0" fontId="70" fillId="4" borderId="4" xfId="0" applyFont="1" applyFill="1" applyBorder="1" applyAlignment="1">
      <alignment horizontal="center" wrapText="1"/>
    </xf>
    <xf numFmtId="0" fontId="70" fillId="4" borderId="6" xfId="0" applyFont="1" applyFill="1" applyBorder="1" applyAlignment="1">
      <alignment horizontal="center" wrapText="1"/>
    </xf>
    <xf numFmtId="0" fontId="4" fillId="12" borderId="21" xfId="0" applyFont="1" applyFill="1" applyBorder="1" applyAlignment="1">
      <alignment horizontal="center"/>
    </xf>
    <xf numFmtId="165" fontId="4" fillId="5" borderId="5" xfId="0" applyNumberFormat="1" applyFont="1" applyFill="1" applyBorder="1" applyAlignment="1" applyProtection="1">
      <alignment horizontal="center" vertical="center" wrapText="1"/>
      <protection locked="0"/>
    </xf>
    <xf numFmtId="165" fontId="4" fillId="5" borderId="6" xfId="0" applyNumberFormat="1" applyFont="1" applyFill="1" applyBorder="1" applyAlignment="1" applyProtection="1">
      <alignment horizontal="center" vertical="center" wrapText="1"/>
      <protection locked="0"/>
    </xf>
    <xf numFmtId="165" fontId="70" fillId="4" borderId="5" xfId="0" applyNumberFormat="1" applyFont="1" applyFill="1" applyBorder="1" applyAlignment="1">
      <alignment horizontal="center" vertical="center" wrapText="1"/>
    </xf>
    <xf numFmtId="165" fontId="70" fillId="4" borderId="6" xfId="0" applyNumberFormat="1" applyFont="1" applyFill="1" applyBorder="1" applyAlignment="1">
      <alignment horizontal="center" vertical="center" wrapText="1"/>
    </xf>
    <xf numFmtId="0" fontId="7" fillId="6" borderId="10"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7" fillId="6" borderId="15"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69" fillId="0" borderId="0" xfId="0" applyFont="1" applyAlignment="1">
      <alignment horizontal="left" vertical="center" wrapText="1"/>
    </xf>
    <xf numFmtId="0" fontId="22" fillId="0" borderId="0" xfId="0" applyFont="1" applyAlignment="1">
      <alignment horizontal="center" vertical="center" wrapText="1"/>
    </xf>
    <xf numFmtId="0" fontId="22" fillId="0" borderId="0" xfId="0" applyFont="1" applyAlignment="1">
      <alignment horizontal="center" vertical="center"/>
    </xf>
    <xf numFmtId="164" fontId="4" fillId="8" borderId="8" xfId="0" applyNumberFormat="1" applyFont="1" applyFill="1" applyBorder="1" applyAlignment="1">
      <alignment horizontal="center" vertical="center" wrapText="1"/>
    </xf>
    <xf numFmtId="164" fontId="4" fillId="8" borderId="9" xfId="0" applyNumberFormat="1" applyFont="1" applyFill="1" applyBorder="1" applyAlignment="1">
      <alignment horizontal="center" vertical="center" wrapText="1"/>
    </xf>
    <xf numFmtId="0" fontId="31" fillId="0" borderId="4" xfId="0" applyFont="1" applyBorder="1" applyAlignment="1">
      <alignment horizontal="center" wrapText="1"/>
    </xf>
    <xf numFmtId="0" fontId="31" fillId="0" borderId="5" xfId="0" applyFont="1" applyBorder="1" applyAlignment="1">
      <alignment horizontal="center" wrapText="1"/>
    </xf>
    <xf numFmtId="0" fontId="31" fillId="0" borderId="6" xfId="0" applyFont="1" applyBorder="1" applyAlignment="1">
      <alignment horizontal="center" wrapText="1"/>
    </xf>
    <xf numFmtId="0" fontId="30" fillId="4" borderId="4" xfId="0" applyFont="1" applyFill="1" applyBorder="1" applyAlignment="1">
      <alignment horizontal="center" wrapText="1"/>
    </xf>
    <xf numFmtId="0" fontId="30" fillId="4" borderId="6" xfId="0" applyFont="1" applyFill="1" applyBorder="1" applyAlignment="1">
      <alignment horizontal="center" wrapText="1"/>
    </xf>
    <xf numFmtId="164" fontId="4" fillId="0" borderId="11" xfId="0" applyNumberFormat="1" applyFont="1" applyBorder="1" applyAlignment="1">
      <alignment horizontal="left" vertical="center" wrapText="1"/>
    </xf>
    <xf numFmtId="164" fontId="4" fillId="0" borderId="1" xfId="0" applyNumberFormat="1" applyFont="1" applyBorder="1" applyAlignment="1">
      <alignment horizontal="left" vertical="center" wrapText="1"/>
    </xf>
    <xf numFmtId="164" fontId="5" fillId="15" borderId="0" xfId="0" applyNumberFormat="1" applyFont="1" applyFill="1" applyAlignment="1">
      <alignment horizontal="center" vertical="center"/>
    </xf>
    <xf numFmtId="164" fontId="5" fillId="2" borderId="8" xfId="0" applyNumberFormat="1" applyFont="1" applyFill="1" applyBorder="1" applyAlignment="1">
      <alignment horizontal="left" vertical="top"/>
    </xf>
    <xf numFmtId="164" fontId="4" fillId="0" borderId="13" xfId="0" applyNumberFormat="1" applyFont="1" applyBorder="1" applyAlignment="1">
      <alignment horizontal="center" vertical="center"/>
    </xf>
    <xf numFmtId="164" fontId="4" fillId="0" borderId="0" xfId="0" applyNumberFormat="1" applyFont="1" applyAlignment="1">
      <alignment horizontal="center" vertical="center"/>
    </xf>
    <xf numFmtId="0" fontId="23" fillId="7" borderId="10" xfId="0" applyFont="1" applyFill="1" applyBorder="1" applyAlignment="1">
      <alignment horizontal="center" vertical="center" wrapText="1"/>
    </xf>
    <xf numFmtId="0" fontId="23" fillId="7" borderId="12" xfId="0" applyFont="1" applyFill="1" applyBorder="1" applyAlignment="1">
      <alignment horizontal="center" vertical="center" wrapText="1"/>
    </xf>
    <xf numFmtId="0" fontId="23" fillId="7" borderId="15" xfId="0" applyFont="1" applyFill="1" applyBorder="1" applyAlignment="1">
      <alignment horizontal="center" vertical="center" wrapText="1"/>
    </xf>
    <xf numFmtId="164" fontId="71" fillId="0" borderId="0" xfId="0" applyNumberFormat="1" applyFont="1" applyAlignment="1">
      <alignment horizontal="center" vertical="center"/>
    </xf>
    <xf numFmtId="0" fontId="27" fillId="0" borderId="0" xfId="0" applyFont="1" applyAlignment="1">
      <alignment horizontal="left"/>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171" fontId="20" fillId="0" borderId="4" xfId="0" applyNumberFormat="1" applyFont="1" applyBorder="1" applyAlignment="1">
      <alignment horizontal="center" vertical="center"/>
    </xf>
    <xf numFmtId="171" fontId="20" fillId="0" borderId="5" xfId="0" applyNumberFormat="1" applyFont="1" applyBorder="1" applyAlignment="1">
      <alignment horizontal="center" vertical="center"/>
    </xf>
    <xf numFmtId="171" fontId="20" fillId="0" borderId="6" xfId="0" applyNumberFormat="1" applyFont="1" applyBorder="1" applyAlignment="1">
      <alignment horizontal="center" vertical="center"/>
    </xf>
    <xf numFmtId="0" fontId="4" fillId="3" borderId="7" xfId="0" applyFont="1" applyFill="1" applyBorder="1" applyAlignment="1">
      <alignment horizontal="left" vertical="top" wrapText="1"/>
    </xf>
    <xf numFmtId="0" fontId="5" fillId="3" borderId="8" xfId="0" applyFont="1" applyFill="1" applyBorder="1" applyAlignment="1">
      <alignment horizontal="left" vertical="top" wrapText="1"/>
    </xf>
    <xf numFmtId="0" fontId="5" fillId="3" borderId="9" xfId="0" applyFont="1" applyFill="1" applyBorder="1" applyAlignment="1">
      <alignment horizontal="left" vertical="top" wrapText="1"/>
    </xf>
    <xf numFmtId="0" fontId="23" fillId="7" borderId="10" xfId="0" applyFont="1" applyFill="1" applyBorder="1" applyAlignment="1">
      <alignment horizontal="center" vertical="center"/>
    </xf>
    <xf numFmtId="0" fontId="23" fillId="7" borderId="12" xfId="0" applyFont="1" applyFill="1" applyBorder="1" applyAlignment="1">
      <alignment horizontal="center" vertical="center"/>
    </xf>
    <xf numFmtId="0" fontId="23" fillId="7" borderId="15" xfId="0" applyFont="1" applyFill="1" applyBorder="1" applyAlignment="1">
      <alignment horizontal="center" vertical="center"/>
    </xf>
    <xf numFmtId="0" fontId="22" fillId="0" borderId="1" xfId="0" applyFont="1" applyBorder="1" applyAlignment="1">
      <alignment horizontal="center"/>
    </xf>
    <xf numFmtId="0" fontId="5" fillId="15" borderId="0" xfId="0" applyFont="1" applyFill="1" applyAlignment="1">
      <alignment horizontal="center" vertical="center"/>
    </xf>
    <xf numFmtId="0" fontId="4" fillId="8" borderId="8" xfId="0" applyFont="1" applyFill="1" applyBorder="1" applyAlignment="1">
      <alignment horizontal="center" vertical="center"/>
    </xf>
    <xf numFmtId="0" fontId="4" fillId="8" borderId="9" xfId="0" applyFont="1" applyFill="1" applyBorder="1" applyAlignment="1">
      <alignment horizontal="center" vertical="center"/>
    </xf>
    <xf numFmtId="0" fontId="0" fillId="0" borderId="0" xfId="0" applyAlignment="1">
      <alignment horizontal="left" vertical="top" wrapText="1"/>
    </xf>
    <xf numFmtId="164" fontId="5" fillId="2" borderId="8" xfId="0" applyNumberFormat="1" applyFont="1" applyFill="1" applyBorder="1" applyAlignment="1">
      <alignment horizontal="center" vertical="top"/>
    </xf>
    <xf numFmtId="0" fontId="37" fillId="0" borderId="1" xfId="0" applyFont="1" applyBorder="1" applyAlignment="1">
      <alignment horizontal="left" vertical="top" wrapText="1"/>
    </xf>
    <xf numFmtId="0" fontId="38" fillId="0" borderId="1" xfId="0" applyFont="1" applyBorder="1" applyAlignment="1">
      <alignment horizontal="left" vertical="top" wrapText="1"/>
    </xf>
    <xf numFmtId="0" fontId="29" fillId="0" borderId="13" xfId="0" applyFont="1" applyBorder="1" applyAlignment="1">
      <alignment horizontal="left" vertical="center" wrapText="1"/>
    </xf>
    <xf numFmtId="0" fontId="29" fillId="0" borderId="0" xfId="0" applyFont="1" applyAlignment="1">
      <alignment horizontal="left" vertical="center" wrapText="1"/>
    </xf>
    <xf numFmtId="0" fontId="29" fillId="0" borderId="14"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49" fontId="4" fillId="0" borderId="0" xfId="0" applyNumberFormat="1" applyFont="1" applyAlignment="1">
      <alignment horizontal="left" vertical="top" wrapText="1"/>
    </xf>
    <xf numFmtId="49" fontId="17" fillId="0" borderId="0" xfId="0" applyNumberFormat="1" applyFont="1" applyAlignment="1">
      <alignment horizontal="left" vertical="top" wrapText="1"/>
    </xf>
    <xf numFmtId="0" fontId="17" fillId="0" borderId="0" xfId="0" applyFont="1" applyAlignment="1">
      <alignment horizontal="left" vertical="top" wrapText="1"/>
    </xf>
    <xf numFmtId="0" fontId="17" fillId="0" borderId="14" xfId="0" applyFont="1" applyBorder="1" applyAlignment="1">
      <alignment horizontal="left" vertical="top" wrapText="1"/>
    </xf>
    <xf numFmtId="0" fontId="20" fillId="0" borderId="17" xfId="0" applyFont="1" applyBorder="1" applyAlignment="1">
      <alignment horizontal="center" vertical="center"/>
    </xf>
    <xf numFmtId="0" fontId="20" fillId="0" borderId="19" xfId="0" applyFont="1" applyBorder="1" applyAlignment="1">
      <alignment horizontal="center" vertical="center"/>
    </xf>
    <xf numFmtId="0" fontId="20" fillId="0" borderId="8" xfId="0" applyFont="1" applyBorder="1" applyAlignment="1">
      <alignment horizontal="center" vertical="center"/>
    </xf>
    <xf numFmtId="164" fontId="5" fillId="2" borderId="11" xfId="0" applyNumberFormat="1" applyFont="1" applyFill="1" applyBorder="1" applyAlignment="1">
      <alignment horizontal="left" vertical="center"/>
    </xf>
    <xf numFmtId="164" fontId="5" fillId="2" borderId="1" xfId="0" applyNumberFormat="1" applyFont="1" applyFill="1" applyBorder="1" applyAlignment="1">
      <alignment horizontal="left" vertical="center"/>
    </xf>
    <xf numFmtId="164" fontId="5" fillId="2" borderId="2" xfId="0" applyNumberFormat="1" applyFont="1" applyFill="1" applyBorder="1" applyAlignment="1">
      <alignment horizontal="left" vertical="center"/>
    </xf>
    <xf numFmtId="0" fontId="4" fillId="0" borderId="14" xfId="0" applyFont="1" applyBorder="1" applyAlignment="1">
      <alignment horizontal="left" vertical="top" wrapText="1"/>
    </xf>
    <xf numFmtId="0" fontId="37" fillId="0" borderId="1" xfId="0" applyFont="1" applyBorder="1" applyAlignment="1">
      <alignment horizontal="left" wrapText="1"/>
    </xf>
    <xf numFmtId="0" fontId="37" fillId="0" borderId="2" xfId="0" applyFont="1" applyBorder="1" applyAlignment="1">
      <alignment horizontal="left" wrapText="1"/>
    </xf>
    <xf numFmtId="164" fontId="20" fillId="7" borderId="13" xfId="0" applyNumberFormat="1" applyFont="1" applyFill="1" applyBorder="1" applyAlignment="1">
      <alignment horizontal="left" vertical="center"/>
    </xf>
    <xf numFmtId="164" fontId="20" fillId="7" borderId="0" xfId="0" applyNumberFormat="1" applyFont="1" applyFill="1" applyAlignment="1">
      <alignment horizontal="left" vertical="center"/>
    </xf>
    <xf numFmtId="164" fontId="20" fillId="7" borderId="14" xfId="0" applyNumberFormat="1" applyFont="1" applyFill="1" applyBorder="1" applyAlignment="1">
      <alignment horizontal="left" vertical="center"/>
    </xf>
    <xf numFmtId="0" fontId="4" fillId="0" borderId="13" xfId="0" applyFont="1" applyBorder="1" applyAlignment="1">
      <alignment horizontal="left" vertical="center" wrapText="1"/>
    </xf>
    <xf numFmtId="0" fontId="4" fillId="0" borderId="0" xfId="0" applyFont="1" applyAlignment="1">
      <alignment horizontal="left" vertical="center" wrapText="1"/>
    </xf>
    <xf numFmtId="0" fontId="4" fillId="0" borderId="14" xfId="0" applyFont="1" applyBorder="1" applyAlignment="1">
      <alignment horizontal="left" vertical="center" wrapText="1"/>
    </xf>
    <xf numFmtId="0" fontId="29" fillId="0" borderId="13" xfId="0" applyFont="1" applyBorder="1" applyAlignment="1">
      <alignment horizontal="left" wrapText="1"/>
    </xf>
    <xf numFmtId="0" fontId="29" fillId="0" borderId="0" xfId="0" applyFont="1" applyAlignment="1">
      <alignment horizontal="left" wrapText="1"/>
    </xf>
    <xf numFmtId="0" fontId="38" fillId="0" borderId="1" xfId="0" applyFont="1" applyBorder="1" applyAlignment="1">
      <alignment horizontal="left" wrapText="1"/>
    </xf>
    <xf numFmtId="0" fontId="0" fillId="0" borderId="1" xfId="0" applyBorder="1" applyAlignment="1">
      <alignment horizontal="left" wrapText="1"/>
    </xf>
    <xf numFmtId="0" fontId="4" fillId="0" borderId="13" xfId="0" applyFont="1" applyBorder="1" applyAlignment="1">
      <alignment vertical="center" wrapText="1"/>
    </xf>
    <xf numFmtId="0" fontId="17" fillId="0" borderId="0" xfId="0" applyFont="1" applyAlignment="1">
      <alignmen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6" fillId="0" borderId="0" xfId="0" applyFont="1" applyAlignment="1">
      <alignment horizontal="center"/>
    </xf>
    <xf numFmtId="2" fontId="4" fillId="0" borderId="13" xfId="0" applyNumberFormat="1" applyFont="1" applyBorder="1" applyAlignment="1">
      <alignment horizontal="left" vertical="center" wrapText="1"/>
    </xf>
    <xf numFmtId="2" fontId="4" fillId="0" borderId="0" xfId="0" applyNumberFormat="1" applyFont="1" applyAlignment="1">
      <alignment horizontal="left" vertical="center" wrapText="1"/>
    </xf>
    <xf numFmtId="2" fontId="4" fillId="0" borderId="14" xfId="0" applyNumberFormat="1" applyFont="1" applyBorder="1" applyAlignment="1">
      <alignment horizontal="left" vertical="center" wrapText="1"/>
    </xf>
    <xf numFmtId="0" fontId="0" fillId="0" borderId="0" xfId="0" applyAlignment="1">
      <alignment horizontal="left" vertical="center" wrapText="1"/>
    </xf>
    <xf numFmtId="0" fontId="73" fillId="0" borderId="1" xfId="0" applyFont="1" applyBorder="1" applyAlignment="1">
      <alignment horizontal="left" wrapText="1"/>
    </xf>
    <xf numFmtId="0" fontId="74" fillId="0" borderId="1" xfId="0" applyFont="1" applyBorder="1" applyAlignment="1">
      <alignment horizontal="left" wrapText="1"/>
    </xf>
    <xf numFmtId="0" fontId="4" fillId="0" borderId="13" xfId="0" applyFont="1" applyBorder="1" applyAlignment="1">
      <alignment vertical="top" wrapText="1"/>
    </xf>
    <xf numFmtId="0" fontId="17" fillId="0" borderId="0" xfId="0" applyFont="1" applyAlignment="1">
      <alignment vertical="top" wrapText="1"/>
    </xf>
    <xf numFmtId="0" fontId="0" fillId="0" borderId="0" xfId="0" applyAlignment="1">
      <alignment horizontal="left" wrapText="1"/>
    </xf>
    <xf numFmtId="2" fontId="4" fillId="0" borderId="13" xfId="0" applyNumberFormat="1" applyFont="1" applyBorder="1" applyAlignment="1">
      <alignment horizontal="left" vertical="top" wrapText="1"/>
    </xf>
    <xf numFmtId="2" fontId="4" fillId="0" borderId="0" xfId="0" applyNumberFormat="1" applyFont="1" applyAlignment="1">
      <alignment horizontal="left" vertical="top" wrapText="1"/>
    </xf>
    <xf numFmtId="0" fontId="4" fillId="0" borderId="7" xfId="0" applyFont="1" applyBorder="1" applyAlignment="1">
      <alignment horizontal="left" vertical="center"/>
    </xf>
    <xf numFmtId="0" fontId="4" fillId="0" borderId="8" xfId="0" applyFont="1" applyBorder="1" applyAlignment="1">
      <alignment horizontal="left" vertical="center"/>
    </xf>
    <xf numFmtId="0" fontId="29" fillId="0" borderId="13" xfId="0" applyFont="1" applyBorder="1" applyAlignment="1">
      <alignment horizontal="left" vertical="top"/>
    </xf>
    <xf numFmtId="0" fontId="29" fillId="0" borderId="0" xfId="0" applyFont="1" applyAlignment="1">
      <alignment horizontal="left" vertical="top"/>
    </xf>
    <xf numFmtId="164" fontId="71" fillId="0" borderId="14" xfId="0" applyNumberFormat="1" applyFont="1" applyBorder="1" applyAlignment="1">
      <alignment horizontal="center" vertical="center"/>
    </xf>
    <xf numFmtId="0" fontId="29" fillId="0" borderId="13" xfId="0" applyFont="1" applyBorder="1" applyAlignment="1">
      <alignment vertical="center" wrapText="1"/>
    </xf>
    <xf numFmtId="0" fontId="29" fillId="0" borderId="0" xfId="0" applyFont="1" applyAlignment="1">
      <alignment vertical="center" wrapText="1"/>
    </xf>
    <xf numFmtId="0" fontId="29" fillId="0" borderId="9" xfId="0" applyFont="1" applyBorder="1" applyAlignment="1">
      <alignment horizontal="left" vertical="center" wrapText="1"/>
    </xf>
    <xf numFmtId="0" fontId="48" fillId="0" borderId="0" xfId="0" applyFont="1" applyAlignment="1">
      <alignment horizontal="center"/>
    </xf>
    <xf numFmtId="2" fontId="4" fillId="0" borderId="0" xfId="0" applyNumberFormat="1" applyFont="1" applyAlignment="1">
      <alignment horizontal="left" vertical="center"/>
    </xf>
    <xf numFmtId="2" fontId="4" fillId="0" borderId="14" xfId="0" applyNumberFormat="1" applyFont="1" applyBorder="1" applyAlignment="1">
      <alignment horizontal="left" vertical="center"/>
    </xf>
    <xf numFmtId="0" fontId="27" fillId="11" borderId="21" xfId="0" applyFont="1" applyFill="1" applyBorder="1" applyAlignment="1">
      <alignment horizontal="left" vertical="center" wrapText="1"/>
    </xf>
    <xf numFmtId="164" fontId="5" fillId="9" borderId="4" xfId="0" applyNumberFormat="1" applyFont="1" applyFill="1" applyBorder="1" applyAlignment="1">
      <alignment horizontal="center" vertical="center"/>
    </xf>
    <xf numFmtId="164" fontId="5" fillId="9" borderId="5" xfId="0" applyNumberFormat="1" applyFont="1" applyFill="1" applyBorder="1" applyAlignment="1">
      <alignment horizontal="center" vertical="center"/>
    </xf>
    <xf numFmtId="164" fontId="5" fillId="9" borderId="6" xfId="0" applyNumberFormat="1" applyFont="1" applyFill="1" applyBorder="1" applyAlignment="1">
      <alignment horizontal="center" vertical="center"/>
    </xf>
    <xf numFmtId="0" fontId="51" fillId="10" borderId="10" xfId="0" applyFont="1" applyFill="1" applyBorder="1" applyAlignment="1">
      <alignment horizontal="center" vertical="center" wrapText="1"/>
    </xf>
    <xf numFmtId="0" fontId="52" fillId="10" borderId="15" xfId="0" applyFont="1" applyFill="1" applyBorder="1" applyAlignment="1">
      <alignment horizontal="center" vertical="center"/>
    </xf>
    <xf numFmtId="2" fontId="4" fillId="0" borderId="4" xfId="0" applyNumberFormat="1" applyFont="1" applyBorder="1" applyAlignment="1">
      <alignment horizontal="left" vertical="top" wrapText="1"/>
    </xf>
    <xf numFmtId="2" fontId="4" fillId="0" borderId="5" xfId="0" applyNumberFormat="1" applyFont="1" applyBorder="1" applyAlignment="1">
      <alignment horizontal="left" vertical="top" wrapText="1"/>
    </xf>
    <xf numFmtId="2" fontId="4" fillId="0" borderId="6" xfId="0" applyNumberFormat="1" applyFont="1" applyBorder="1" applyAlignment="1">
      <alignment horizontal="left" vertical="top" wrapText="1"/>
    </xf>
    <xf numFmtId="0" fontId="22" fillId="6" borderId="21" xfId="0" applyFont="1" applyFill="1" applyBorder="1" applyAlignment="1">
      <alignment horizontal="left"/>
    </xf>
    <xf numFmtId="0" fontId="27" fillId="0" borderId="0" xfId="0" applyFont="1" applyAlignment="1">
      <alignment horizontal="center"/>
    </xf>
    <xf numFmtId="164" fontId="20" fillId="6" borderId="21" xfId="0" applyNumberFormat="1" applyFont="1" applyFill="1" applyBorder="1" applyAlignment="1">
      <alignment horizontal="center" vertical="center"/>
    </xf>
    <xf numFmtId="0" fontId="30" fillId="4" borderId="21" xfId="0" applyFont="1" applyFill="1" applyBorder="1" applyAlignment="1">
      <alignment horizontal="center" wrapText="1"/>
    </xf>
    <xf numFmtId="0" fontId="29" fillId="0" borderId="13" xfId="0" applyFont="1" applyBorder="1" applyAlignment="1">
      <alignment horizontal="left" vertical="top" wrapText="1"/>
    </xf>
    <xf numFmtId="0" fontId="29" fillId="0" borderId="0" xfId="0" applyFont="1" applyAlignment="1">
      <alignment horizontal="left" vertical="top" wrapText="1"/>
    </xf>
    <xf numFmtId="0" fontId="29" fillId="0" borderId="8" xfId="0" applyFont="1" applyBorder="1" applyAlignment="1">
      <alignment horizontal="left" vertical="top" wrapText="1"/>
    </xf>
    <xf numFmtId="0" fontId="0" fillId="0" borderId="0" xfId="0" applyAlignment="1">
      <alignment horizontal="center"/>
    </xf>
    <xf numFmtId="0" fontId="30" fillId="4" borderId="10" xfId="0" applyFont="1" applyFill="1" applyBorder="1" applyAlignment="1">
      <alignment horizontal="center" wrapText="1"/>
    </xf>
    <xf numFmtId="0" fontId="30" fillId="4" borderId="15" xfId="0" applyFont="1" applyFill="1" applyBorder="1" applyAlignment="1">
      <alignment horizontal="center" wrapText="1"/>
    </xf>
    <xf numFmtId="0" fontId="29" fillId="0" borderId="14" xfId="0" applyFont="1" applyBorder="1" applyAlignment="1">
      <alignment horizontal="left" vertical="top" wrapText="1"/>
    </xf>
    <xf numFmtId="0" fontId="29" fillId="0" borderId="7" xfId="0" applyFont="1" applyBorder="1" applyAlignment="1">
      <alignment horizontal="left" vertical="top" wrapText="1"/>
    </xf>
    <xf numFmtId="0" fontId="29" fillId="0" borderId="9" xfId="0" applyFont="1" applyBorder="1" applyAlignment="1">
      <alignment horizontal="left" vertical="top" wrapText="1"/>
    </xf>
    <xf numFmtId="0" fontId="38" fillId="0" borderId="2" xfId="0" applyFont="1" applyBorder="1" applyAlignment="1">
      <alignment horizontal="left" wrapText="1"/>
    </xf>
    <xf numFmtId="0" fontId="20" fillId="0" borderId="21" xfId="0" applyFont="1" applyBorder="1" applyAlignment="1">
      <alignment horizontal="center" vertical="center"/>
    </xf>
    <xf numFmtId="171" fontId="20" fillId="0" borderId="21" xfId="0" applyNumberFormat="1" applyFont="1" applyBorder="1" applyAlignment="1">
      <alignment horizontal="center" vertical="center"/>
    </xf>
    <xf numFmtId="2" fontId="4" fillId="0" borderId="13" xfId="0" applyNumberFormat="1" applyFont="1" applyBorder="1" applyAlignment="1">
      <alignment vertical="center" wrapText="1"/>
    </xf>
    <xf numFmtId="2" fontId="4" fillId="0" borderId="0" xfId="0" applyNumberFormat="1" applyFont="1" applyAlignment="1">
      <alignment vertical="center"/>
    </xf>
    <xf numFmtId="2" fontId="4" fillId="0" borderId="14" xfId="0" applyNumberFormat="1" applyFont="1" applyBorder="1" applyAlignment="1">
      <alignment vertical="center"/>
    </xf>
    <xf numFmtId="0" fontId="4" fillId="0" borderId="13" xfId="0" applyFont="1" applyBorder="1" applyAlignment="1">
      <alignment horizontal="left" vertical="center"/>
    </xf>
    <xf numFmtId="0" fontId="4" fillId="0" borderId="0" xfId="0" applyFont="1" applyAlignment="1">
      <alignment horizontal="left" vertical="center"/>
    </xf>
    <xf numFmtId="0" fontId="20" fillId="6" borderId="21" xfId="0" applyFont="1" applyFill="1" applyBorder="1" applyAlignment="1">
      <alignment horizontal="center" vertical="center"/>
    </xf>
    <xf numFmtId="0" fontId="41" fillId="0" borderId="0" xfId="0" applyFont="1" applyAlignment="1">
      <alignment horizontal="center"/>
    </xf>
    <xf numFmtId="0" fontId="69" fillId="0" borderId="0" xfId="0" applyFont="1" applyAlignment="1">
      <alignment horizontal="center" vertical="center" wrapText="1"/>
    </xf>
    <xf numFmtId="0" fontId="16" fillId="0" borderId="0" xfId="0" applyFont="1" applyAlignment="1">
      <alignment horizontal="center" vertical="center" wrapText="1"/>
    </xf>
    <xf numFmtId="164" fontId="4" fillId="8" borderId="21" xfId="0" applyNumberFormat="1" applyFont="1" applyFill="1" applyBorder="1" applyAlignment="1">
      <alignment vertical="center" wrapText="1"/>
    </xf>
    <xf numFmtId="0" fontId="4" fillId="6" borderId="10"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4" fillId="6" borderId="15" xfId="0" applyFont="1" applyFill="1" applyBorder="1" applyAlignment="1">
      <alignment horizontal="center" vertical="center" wrapText="1"/>
    </xf>
    <xf numFmtId="164" fontId="4" fillId="8" borderId="4" xfId="0" applyNumberFormat="1" applyFont="1" applyFill="1" applyBorder="1" applyAlignment="1">
      <alignment vertical="center" wrapText="1"/>
    </xf>
    <xf numFmtId="164" fontId="4" fillId="8" borderId="6" xfId="0" applyNumberFormat="1" applyFont="1" applyFill="1" applyBorder="1" applyAlignment="1">
      <alignment vertical="center" wrapText="1"/>
    </xf>
    <xf numFmtId="0" fontId="4" fillId="6" borderId="10" xfId="0" applyFont="1" applyFill="1" applyBorder="1" applyAlignment="1">
      <alignment horizontal="center" wrapText="1"/>
    </xf>
    <xf numFmtId="0" fontId="4" fillId="6" borderId="12" xfId="0" applyFont="1" applyFill="1" applyBorder="1" applyAlignment="1">
      <alignment horizontal="center" wrapText="1"/>
    </xf>
    <xf numFmtId="0" fontId="4" fillId="6" borderId="15" xfId="0" applyFont="1" applyFill="1" applyBorder="1" applyAlignment="1">
      <alignment horizontal="center" wrapText="1"/>
    </xf>
    <xf numFmtId="164" fontId="5" fillId="2" borderId="4" xfId="0" applyNumberFormat="1" applyFont="1" applyFill="1" applyBorder="1" applyAlignment="1">
      <alignment horizontal="left" vertical="top"/>
    </xf>
    <xf numFmtId="164" fontId="5" fillId="2" borderId="5" xfId="0" applyNumberFormat="1" applyFont="1" applyFill="1" applyBorder="1" applyAlignment="1">
      <alignment horizontal="left" vertical="top"/>
    </xf>
    <xf numFmtId="0" fontId="20" fillId="4" borderId="4" xfId="0" applyFont="1" applyFill="1" applyBorder="1" applyAlignment="1">
      <alignment horizontal="center" wrapText="1"/>
    </xf>
    <xf numFmtId="0" fontId="20" fillId="4" borderId="6" xfId="0" applyFont="1" applyFill="1" applyBorder="1" applyAlignment="1">
      <alignment horizontal="center" wrapText="1"/>
    </xf>
    <xf numFmtId="164" fontId="20" fillId="4" borderId="21" xfId="0" applyNumberFormat="1" applyFont="1" applyFill="1" applyBorder="1" applyAlignment="1">
      <alignment vertical="center" wrapText="1"/>
    </xf>
    <xf numFmtId="0" fontId="55" fillId="0" borderId="13" xfId="0" applyFont="1" applyBorder="1" applyAlignment="1">
      <alignment horizontal="left" vertical="center" wrapText="1" indent="5"/>
    </xf>
    <xf numFmtId="0" fontId="55" fillId="0" borderId="0" xfId="0" applyFont="1" applyAlignment="1">
      <alignment horizontal="left" vertical="center" wrapText="1" indent="5"/>
    </xf>
    <xf numFmtId="0" fontId="47" fillId="0" borderId="13" xfId="0" applyFont="1" applyBorder="1" applyAlignment="1">
      <alignment horizontal="left" vertical="top" wrapText="1"/>
    </xf>
    <xf numFmtId="0" fontId="47" fillId="0" borderId="0" xfId="0" applyFont="1" applyAlignment="1">
      <alignment horizontal="left" vertical="top" wrapText="1"/>
    </xf>
  </cellXfs>
  <cellStyles count="3">
    <cellStyle name="Currency" xfId="1" builtinId="4"/>
    <cellStyle name="Hyperlink" xfId="2" builtinId="8"/>
    <cellStyle name="Normal" xfId="0" builtinId="0"/>
  </cellStyles>
  <dxfs count="97">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dxf>
    <dxf>
      <font>
        <color theme="1"/>
      </font>
      <fill>
        <patternFill>
          <bgColor rgb="FFFFFFCC"/>
        </patternFill>
      </fill>
    </dxf>
    <dxf>
      <font>
        <color theme="0" tint="-0.14996795556505021"/>
      </font>
      <fill>
        <patternFill>
          <bgColor theme="0" tint="-0.14996795556505021"/>
        </patternFill>
      </fill>
    </dxf>
    <dxf>
      <font>
        <color theme="1"/>
      </font>
      <fill>
        <patternFill>
          <bgColor rgb="FFFFFFCC"/>
        </patternFill>
      </fill>
    </dxf>
    <dxf>
      <font>
        <color theme="1"/>
      </font>
    </dxf>
    <dxf>
      <font>
        <color theme="1"/>
      </font>
      <fill>
        <patternFill>
          <bgColor rgb="FFFFFFCC"/>
        </patternFill>
      </fill>
    </dxf>
    <dxf>
      <font>
        <color theme="0" tint="-0.14996795556505021"/>
      </font>
      <fill>
        <patternFill>
          <bgColor theme="0" tint="-0.14996795556505021"/>
        </patternFill>
      </fill>
    </dxf>
    <dxf>
      <font>
        <color theme="0" tint="-0.14996795556505021"/>
      </font>
    </dxf>
    <dxf>
      <font>
        <color theme="1"/>
      </font>
    </dxf>
    <dxf>
      <font>
        <color theme="1"/>
      </font>
      <fill>
        <patternFill>
          <bgColor rgb="FFFFFFCC"/>
        </patternFill>
      </fill>
    </dxf>
    <dxf>
      <font>
        <color theme="0" tint="-0.14996795556505021"/>
      </font>
      <fill>
        <patternFill>
          <bgColor theme="0" tint="-0.14996795556505021"/>
        </patternFill>
      </fill>
    </dxf>
    <dxf>
      <font>
        <color theme="0" tint="-0.14996795556505021"/>
      </font>
    </dxf>
    <dxf>
      <font>
        <color theme="1"/>
      </font>
      <fill>
        <patternFill>
          <bgColor theme="0" tint="-0.14996795556505021"/>
        </patternFill>
      </fill>
    </dxf>
    <dxf>
      <font>
        <color theme="1"/>
      </font>
      <fill>
        <patternFill>
          <bgColor rgb="FFFFFFCC"/>
        </patternFill>
      </fill>
    </dxf>
    <dxf>
      <font>
        <color theme="0" tint="-0.14996795556505021"/>
      </font>
      <fill>
        <patternFill>
          <bgColor theme="0" tint="-0.14996795556505021"/>
        </patternFill>
      </fill>
    </dxf>
    <dxf>
      <font>
        <color theme="0" tint="-0.14996795556505021"/>
      </font>
    </dxf>
    <dxf>
      <font>
        <color theme="1"/>
      </font>
      <fill>
        <patternFill>
          <bgColor theme="0" tint="-0.14996795556505021"/>
        </patternFill>
      </fill>
    </dxf>
    <dxf>
      <font>
        <color rgb="FF0E31E2"/>
      </font>
      <fill>
        <patternFill>
          <bgColor theme="9" tint="0.79998168889431442"/>
        </patternFill>
      </fill>
      <border>
        <left style="thin">
          <color auto="1"/>
        </left>
        <right/>
        <top/>
        <bottom/>
        <vertical/>
        <horizontal/>
      </border>
    </dxf>
    <dxf>
      <font>
        <color theme="1"/>
      </font>
      <fill>
        <patternFill>
          <bgColor theme="0" tint="-0.14996795556505021"/>
        </patternFill>
      </fill>
    </dxf>
    <dxf>
      <font>
        <color theme="1"/>
      </font>
      <fill>
        <patternFill>
          <bgColor rgb="FFFFFFCC"/>
        </patternFill>
      </fill>
    </dxf>
    <dxf>
      <font>
        <color theme="0" tint="-0.14996795556505021"/>
      </font>
      <fill>
        <patternFill>
          <bgColor theme="0" tint="-0.14996795556505021"/>
        </patternFill>
      </fill>
    </dxf>
    <dxf>
      <font>
        <color theme="1"/>
      </font>
      <fill>
        <patternFill>
          <bgColor theme="0" tint="-0.14996795556505021"/>
        </patternFill>
      </fill>
    </dxf>
    <dxf>
      <font>
        <color theme="1"/>
      </font>
      <fill>
        <patternFill>
          <bgColor rgb="FFFFFFCC"/>
        </patternFill>
      </fill>
    </dxf>
    <dxf>
      <font>
        <color theme="1"/>
      </font>
      <fill>
        <patternFill>
          <bgColor rgb="FFFFFFCC"/>
        </patternFill>
      </fill>
    </dxf>
    <dxf>
      <font>
        <color theme="1"/>
      </font>
      <fill>
        <patternFill>
          <bgColor rgb="FFFFFFCC"/>
        </patternFill>
      </fill>
    </dxf>
    <dxf>
      <font>
        <color theme="0" tint="-0.14996795556505021"/>
      </font>
      <fill>
        <patternFill>
          <bgColor theme="0" tint="-0.14996795556505021"/>
        </patternFill>
      </fill>
    </dxf>
    <dxf>
      <font>
        <color theme="1"/>
      </font>
      <fill>
        <patternFill>
          <bgColor rgb="FFFFFFCC"/>
        </patternFill>
      </fill>
    </dxf>
    <dxf>
      <font>
        <color theme="1"/>
      </font>
      <fill>
        <patternFill>
          <bgColor rgb="FFFFFFCC"/>
        </patternFill>
      </fill>
    </dxf>
    <dxf>
      <font>
        <color theme="1"/>
      </font>
      <fill>
        <patternFill>
          <bgColor rgb="FFFFFFCC"/>
        </patternFill>
      </fill>
    </dxf>
    <dxf>
      <font>
        <color theme="0" tint="-0.14996795556505021"/>
      </font>
      <fill>
        <patternFill>
          <bgColor theme="0" tint="-0.14996795556505021"/>
        </patternFill>
      </fill>
    </dxf>
    <dxf>
      <font>
        <color theme="1"/>
      </font>
      <fill>
        <patternFill>
          <bgColor rgb="FFFFFFCC"/>
        </patternFill>
      </fill>
    </dxf>
    <dxf>
      <font>
        <color theme="1"/>
      </font>
      <fill>
        <patternFill>
          <bgColor rgb="FFFFFFCC"/>
        </patternFill>
      </fill>
    </dxf>
    <dxf>
      <font>
        <color theme="1"/>
      </font>
      <fill>
        <patternFill>
          <bgColor rgb="FFFFFFCC"/>
        </patternFill>
      </fill>
    </dxf>
    <dxf>
      <font>
        <color theme="0" tint="-0.14996795556505021"/>
      </font>
      <fill>
        <patternFill>
          <bgColor theme="0" tint="-0.14996795556505021"/>
        </patternFill>
      </fill>
    </dxf>
    <dxf>
      <font>
        <color theme="1"/>
      </font>
      <fill>
        <patternFill>
          <bgColor rgb="FFFFFFCC"/>
        </patternFill>
      </fill>
    </dxf>
    <dxf>
      <font>
        <color theme="1"/>
      </font>
      <fill>
        <patternFill>
          <bgColor rgb="FFFFFFCC"/>
        </patternFill>
      </fill>
    </dxf>
    <dxf>
      <font>
        <color theme="0" tint="-0.14996795556505021"/>
      </font>
      <fill>
        <patternFill>
          <bgColor theme="0" tint="-0.14996795556505021"/>
        </patternFill>
      </fill>
    </dxf>
    <dxf>
      <font>
        <color theme="0"/>
      </font>
    </dxf>
    <dxf>
      <font>
        <color theme="1"/>
      </font>
      <fill>
        <patternFill>
          <bgColor rgb="FFFFFFCC"/>
        </patternFill>
      </fill>
    </dxf>
    <dxf>
      <font>
        <color theme="1"/>
      </font>
      <fill>
        <patternFill>
          <bgColor rgb="FFFFFFCC"/>
        </patternFill>
      </fill>
    </dxf>
    <dxf>
      <font>
        <color theme="1"/>
      </font>
    </dxf>
    <dxf>
      <font>
        <color theme="1"/>
      </font>
      <fill>
        <patternFill>
          <bgColor rgb="FFFFFFCC"/>
        </patternFill>
      </fill>
    </dxf>
    <dxf>
      <font>
        <color theme="1"/>
      </font>
      <fill>
        <patternFill>
          <bgColor rgb="FFFFFFCC"/>
        </patternFill>
      </fill>
    </dxf>
    <dxf>
      <font>
        <color theme="1"/>
      </font>
      <fill>
        <patternFill>
          <bgColor rgb="FFFFFFCC"/>
        </patternFill>
      </fill>
    </dxf>
    <dxf>
      <font>
        <color theme="1"/>
      </font>
    </dxf>
    <dxf>
      <font>
        <color theme="1"/>
      </font>
      <fill>
        <patternFill>
          <bgColor rgb="FFFFFFCC"/>
        </patternFill>
      </fill>
    </dxf>
    <dxf>
      <font>
        <color theme="1"/>
      </font>
      <fill>
        <patternFill>
          <bgColor rgb="FFFFFFCC"/>
        </patternFill>
      </fill>
    </dxf>
    <dxf>
      <font>
        <color theme="1"/>
      </font>
      <fill>
        <patternFill>
          <bgColor rgb="FFFFFFCC"/>
        </patternFill>
      </fill>
    </dxf>
    <dxf>
      <font>
        <color theme="1"/>
      </font>
    </dxf>
    <dxf>
      <font>
        <color theme="1"/>
      </font>
      <fill>
        <patternFill>
          <bgColor rgb="FFFFFFCC"/>
        </patternFill>
      </fill>
    </dxf>
    <dxf>
      <font>
        <color theme="1"/>
      </font>
      <fill>
        <patternFill>
          <bgColor rgb="FFFFFFCC"/>
        </patternFill>
      </fill>
    </dxf>
    <dxf>
      <font>
        <color theme="0"/>
      </font>
    </dxf>
    <dxf>
      <font>
        <color theme="1"/>
      </font>
      <fill>
        <patternFill>
          <bgColor rgb="FFFFFFCC"/>
        </patternFill>
      </fill>
    </dxf>
    <dxf>
      <font>
        <color theme="1"/>
      </font>
    </dxf>
    <dxf>
      <font>
        <color theme="1"/>
      </font>
      <fill>
        <patternFill>
          <bgColor rgb="FFFFFFCC"/>
        </patternFill>
      </fill>
    </dxf>
    <dxf>
      <font>
        <color theme="1"/>
      </font>
      <fill>
        <patternFill>
          <bgColor rgb="FFFFFFCC"/>
        </patternFill>
      </fill>
    </dxf>
    <dxf>
      <font>
        <color theme="1"/>
      </font>
      <fill>
        <patternFill>
          <bgColor rgb="FFFFFFCC"/>
        </patternFill>
      </fill>
    </dxf>
    <dxf>
      <font>
        <color theme="1"/>
      </font>
    </dxf>
    <dxf>
      <font>
        <color theme="1"/>
      </font>
      <fill>
        <patternFill>
          <bgColor rgb="FFFFFFCC"/>
        </patternFill>
      </fill>
    </dxf>
    <dxf>
      <font>
        <color theme="1"/>
      </font>
      <fill>
        <patternFill>
          <bgColor rgb="FFFFFFCC"/>
        </patternFill>
      </fill>
    </dxf>
    <dxf>
      <font>
        <color theme="1"/>
      </font>
      <fill>
        <patternFill>
          <bgColor rgb="FFFFFFCC"/>
        </patternFill>
      </fill>
    </dxf>
    <dxf>
      <font>
        <color theme="1"/>
      </font>
    </dxf>
    <dxf>
      <font>
        <color theme="1"/>
      </font>
      <fill>
        <patternFill>
          <bgColor rgb="FFFFFFCC"/>
        </patternFill>
      </fill>
    </dxf>
    <dxf>
      <font>
        <color theme="1"/>
      </font>
      <fill>
        <patternFill patternType="solid">
          <bgColor rgb="FFFFFFCC"/>
        </patternFill>
      </fill>
    </dxf>
    <dxf>
      <font>
        <color theme="1"/>
      </font>
    </dxf>
    <dxf>
      <font>
        <color theme="1"/>
      </font>
      <fill>
        <patternFill patternType="solid">
          <bgColor rgb="FFFFFFCC"/>
        </patternFill>
      </fill>
    </dxf>
    <dxf>
      <font>
        <color theme="0" tint="-0.14996795556505021"/>
      </font>
      <fill>
        <patternFill>
          <bgColor theme="0" tint="-0.14996795556505021"/>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vertical/>
        <horizontal/>
      </border>
    </dxf>
    <dxf>
      <font>
        <color theme="0"/>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border>
    </dxf>
    <dxf>
      <font>
        <color theme="1"/>
      </font>
      <fill>
        <patternFill>
          <bgColor theme="2"/>
        </patternFill>
      </fill>
      <border>
        <right style="thin">
          <color auto="1"/>
        </right>
        <bottom style="thin">
          <color auto="1"/>
        </bottom>
        <vertical/>
        <horizontal/>
      </border>
    </dxf>
    <dxf>
      <fill>
        <patternFill>
          <bgColor rgb="FF00B050"/>
        </patternFill>
      </fill>
    </dxf>
    <dxf>
      <font>
        <color theme="1"/>
      </font>
      <fill>
        <patternFill>
          <bgColor theme="2"/>
        </patternFill>
      </fill>
      <border>
        <right style="thin">
          <color auto="1"/>
        </right>
        <bottom style="thin">
          <color auto="1"/>
        </bottom>
        <vertical/>
        <horizontal/>
      </border>
    </dxf>
    <dxf>
      <fill>
        <patternFill>
          <bgColor rgb="FF00B050"/>
        </patternFill>
      </fill>
    </dxf>
    <dxf>
      <font>
        <color auto="1"/>
      </font>
      <fill>
        <patternFill>
          <bgColor theme="2"/>
        </patternFill>
      </fill>
      <border>
        <right style="thin">
          <color auto="1"/>
        </right>
        <bottom style="thin">
          <color auto="1"/>
        </bottom>
        <vertical/>
        <horizontal/>
      </border>
    </dxf>
  </dxfs>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trlProps/ctrlProp1.xml><?xml version="1.0" encoding="utf-8"?>
<formControlPr xmlns="http://schemas.microsoft.com/office/spreadsheetml/2009/9/main" objectType="CheckBox" fmlaLink="$J$23" lockText="1"/>
</file>

<file path=xl/ctrlProps/ctrlProp10.xml><?xml version="1.0" encoding="utf-8"?>
<formControlPr xmlns="http://schemas.microsoft.com/office/spreadsheetml/2009/9/main" objectType="CheckBox" fmlaLink="$I$15" lockText="1"/>
</file>

<file path=xl/ctrlProps/ctrlProp11.xml><?xml version="1.0" encoding="utf-8"?>
<formControlPr xmlns="http://schemas.microsoft.com/office/spreadsheetml/2009/9/main" objectType="CheckBox" fmlaLink="$I$16" lockText="1"/>
</file>

<file path=xl/ctrlProps/ctrlProp2.xml><?xml version="1.0" encoding="utf-8"?>
<formControlPr xmlns="http://schemas.microsoft.com/office/spreadsheetml/2009/9/main" objectType="CheckBox" fmlaLink="$J$26" lockText="1"/>
</file>

<file path=xl/ctrlProps/ctrlProp3.xml><?xml version="1.0" encoding="utf-8"?>
<formControlPr xmlns="http://schemas.microsoft.com/office/spreadsheetml/2009/9/main" objectType="CheckBox" fmlaLink="$J$27" lockText="1"/>
</file>

<file path=xl/ctrlProps/ctrlProp4.xml><?xml version="1.0" encoding="utf-8"?>
<formControlPr xmlns="http://schemas.microsoft.com/office/spreadsheetml/2009/9/main" objectType="CheckBox" checked="Checked" fmlaLink="$J$23" lockText="1"/>
</file>

<file path=xl/ctrlProps/ctrlProp5.xml><?xml version="1.0" encoding="utf-8"?>
<formControlPr xmlns="http://schemas.microsoft.com/office/spreadsheetml/2009/9/main" objectType="CheckBox" checked="Checked" fmlaLink="$J$26" lockText="1"/>
</file>

<file path=xl/ctrlProps/ctrlProp6.xml><?xml version="1.0" encoding="utf-8"?>
<formControlPr xmlns="http://schemas.microsoft.com/office/spreadsheetml/2009/9/main" objectType="CheckBox" checked="Checked" fmlaLink="$J$27" lockText="1"/>
</file>

<file path=xl/ctrlProps/ctrlProp7.xml><?xml version="1.0" encoding="utf-8"?>
<formControlPr xmlns="http://schemas.microsoft.com/office/spreadsheetml/2009/9/main" objectType="CheckBox" fmlaLink="$I$32" lockText="1"/>
</file>

<file path=xl/ctrlProps/ctrlProp8.xml><?xml version="1.0" encoding="utf-8"?>
<formControlPr xmlns="http://schemas.microsoft.com/office/spreadsheetml/2009/9/main" objectType="CheckBox" fmlaLink="$I$33" lockText="1"/>
</file>

<file path=xl/ctrlProps/ctrlProp9.xml><?xml version="1.0" encoding="utf-8"?>
<formControlPr xmlns="http://schemas.microsoft.com/office/spreadsheetml/2009/9/main" objectType="CheckBox" fmlaLink="$I$12" lockText="1"/>
</file>

<file path=xl/drawings/_rels/drawing1.xml.rels><?xml version="1.0" encoding="UTF-8" standalone="yes"?>
<Relationships xmlns="http://schemas.openxmlformats.org/package/2006/relationships"><Relationship Id="rId2" Type="http://schemas.openxmlformats.org/officeDocument/2006/relationships/hyperlink" Target="https://www.iras.gov.sg/media/docs/default-source/uploadedfiles/xlsx/pre-registration-checklist.xlsx?sfvrsn=70dda4ef_0" TargetMode="External"/><Relationship Id="rId1" Type="http://schemas.openxmlformats.org/officeDocument/2006/relationships/hyperlink" Target="#'2.Declaration'!A1"/></Relationships>
</file>

<file path=xl/drawings/_rels/drawing10.xml.rels><?xml version="1.0" encoding="UTF-8" standalone="yes"?>
<Relationships xmlns="http://schemas.openxmlformats.org/package/2006/relationships"><Relationship Id="rId3" Type="http://schemas.openxmlformats.org/officeDocument/2006/relationships/hyperlink" Target="#'3.Main Menu'!A1"/><Relationship Id="rId2" Type="http://schemas.openxmlformats.org/officeDocument/2006/relationships/hyperlink" Target="#'2.Declaration'!A1"/><Relationship Id="rId1" Type="http://schemas.openxmlformats.org/officeDocument/2006/relationships/hyperlink" Target="#'10.Summary of Claims'!A1"/><Relationship Id="rId4" Type="http://schemas.openxmlformats.org/officeDocument/2006/relationships/image" Target="../media/image6.png"/></Relationships>
</file>

<file path=xl/drawings/_rels/drawing11.xml.rels><?xml version="1.0" encoding="UTF-8" standalone="yes"?>
<Relationships xmlns="http://schemas.openxmlformats.org/package/2006/relationships"><Relationship Id="rId3" Type="http://schemas.openxmlformats.org/officeDocument/2006/relationships/hyperlink" Target="#'3.Main Menu'!A1"/><Relationship Id="rId2" Type="http://schemas.openxmlformats.org/officeDocument/2006/relationships/hyperlink" Target="#'2.Declaration'!A1"/><Relationship Id="rId1" Type="http://schemas.openxmlformats.org/officeDocument/2006/relationships/hyperlink" Target="#'10.Summary of Claims'!A1"/><Relationship Id="rId4" Type="http://schemas.openxmlformats.org/officeDocument/2006/relationships/image" Target="../media/image7.png"/></Relationships>
</file>

<file path=xl/drawings/_rels/drawing12.xml.rels><?xml version="1.0" encoding="UTF-8" standalone="yes"?>
<Relationships xmlns="http://schemas.openxmlformats.org/package/2006/relationships"><Relationship Id="rId3" Type="http://schemas.openxmlformats.org/officeDocument/2006/relationships/hyperlink" Target="#'2.Declaration'!A1"/><Relationship Id="rId2" Type="http://schemas.openxmlformats.org/officeDocument/2006/relationships/hyperlink" Target="#'10.Summary of Claims'!A1"/><Relationship Id="rId1" Type="http://schemas.openxmlformats.org/officeDocument/2006/relationships/hyperlink" Target="#'3.Main Menu'!A1"/></Relationships>
</file>

<file path=xl/drawings/_rels/drawing13.xml.rels><?xml version="1.0" encoding="UTF-8" standalone="yes"?>
<Relationships xmlns="http://schemas.openxmlformats.org/package/2006/relationships"><Relationship Id="rId3" Type="http://schemas.openxmlformats.org/officeDocument/2006/relationships/hyperlink" Target="#'2.Declaration'!A1"/><Relationship Id="rId2" Type="http://schemas.openxmlformats.org/officeDocument/2006/relationships/hyperlink" Target="#'10.Summary of Claims'!A1"/><Relationship Id="rId1" Type="http://schemas.openxmlformats.org/officeDocument/2006/relationships/hyperlink" Target="#'3.Main Menu'!A1"/></Relationships>
</file>

<file path=xl/drawings/_rels/drawing14.xml.rels><?xml version="1.0" encoding="UTF-8" standalone="yes"?>
<Relationships xmlns="http://schemas.openxmlformats.org/package/2006/relationships"><Relationship Id="rId3" Type="http://schemas.openxmlformats.org/officeDocument/2006/relationships/hyperlink" Target="#'3.Main Menu'!A1"/><Relationship Id="rId2" Type="http://schemas.openxmlformats.org/officeDocument/2006/relationships/hyperlink" Target="#'2.Declaration'!A1"/><Relationship Id="rId1" Type="http://schemas.openxmlformats.org/officeDocument/2006/relationships/image" Target="../media/image5.png"/><Relationship Id="rId4" Type="http://schemas.openxmlformats.org/officeDocument/2006/relationships/hyperlink" Target="#'10.Summary of Claims'!A1"/></Relationships>
</file>

<file path=xl/drawings/_rels/drawing15.xml.rels><?xml version="1.0" encoding="UTF-8" standalone="yes"?>
<Relationships xmlns="http://schemas.openxmlformats.org/package/2006/relationships"><Relationship Id="rId3" Type="http://schemas.openxmlformats.org/officeDocument/2006/relationships/hyperlink" Target="#'10.Summary of Claims'!A1"/><Relationship Id="rId2" Type="http://schemas.openxmlformats.org/officeDocument/2006/relationships/hyperlink" Target="#'3.Main Menu'!A1"/><Relationship Id="rId1" Type="http://schemas.openxmlformats.org/officeDocument/2006/relationships/hyperlink" Target="#'2.Declaration'!A1"/><Relationship Id="rId4" Type="http://schemas.openxmlformats.org/officeDocument/2006/relationships/image" Target="../media/image8.png"/></Relationships>
</file>

<file path=xl/drawings/_rels/drawing16.xml.rels><?xml version="1.0" encoding="UTF-8" standalone="yes"?>
<Relationships xmlns="http://schemas.openxmlformats.org/package/2006/relationships"><Relationship Id="rId3" Type="http://schemas.openxmlformats.org/officeDocument/2006/relationships/hyperlink" Target="#'10.Summary of Claims'!A1"/><Relationship Id="rId2" Type="http://schemas.openxmlformats.org/officeDocument/2006/relationships/hyperlink" Target="#'3.Main Menu'!A1"/><Relationship Id="rId1" Type="http://schemas.openxmlformats.org/officeDocument/2006/relationships/hyperlink" Target="#'2.Declaration'!A1"/><Relationship Id="rId4" Type="http://schemas.openxmlformats.org/officeDocument/2006/relationships/image" Target="../media/image9.png"/></Relationships>
</file>

<file path=xl/drawings/_rels/drawing17.xml.rels><?xml version="1.0" encoding="UTF-8" standalone="yes"?>
<Relationships xmlns="http://schemas.openxmlformats.org/package/2006/relationships"><Relationship Id="rId3" Type="http://schemas.openxmlformats.org/officeDocument/2006/relationships/hyperlink" Target="#'2.Declaration'!A1"/><Relationship Id="rId2" Type="http://schemas.openxmlformats.org/officeDocument/2006/relationships/hyperlink" Target="#'10.Summary of Claims'!A1"/><Relationship Id="rId1" Type="http://schemas.openxmlformats.org/officeDocument/2006/relationships/hyperlink" Target="#'3.Main Menu'!A1"/></Relationships>
</file>

<file path=xl/drawings/_rels/drawing18.xml.rels><?xml version="1.0" encoding="UTF-8" standalone="yes"?>
<Relationships xmlns="http://schemas.openxmlformats.org/package/2006/relationships"><Relationship Id="rId3" Type="http://schemas.openxmlformats.org/officeDocument/2006/relationships/hyperlink" Target="#ProxyC!A1"/><Relationship Id="rId7" Type="http://schemas.openxmlformats.org/officeDocument/2006/relationships/hyperlink" Target="#'10.Summary of Claims'!A1"/><Relationship Id="rId2" Type="http://schemas.openxmlformats.org/officeDocument/2006/relationships/hyperlink" Target="#ProxyB!A1"/><Relationship Id="rId1" Type="http://schemas.openxmlformats.org/officeDocument/2006/relationships/hyperlink" Target="#ProxyA!A1"/><Relationship Id="rId6" Type="http://schemas.openxmlformats.org/officeDocument/2006/relationships/hyperlink" Target="#'3.Main Menu'!A1"/><Relationship Id="rId5" Type="http://schemas.openxmlformats.org/officeDocument/2006/relationships/hyperlink" Target="#'2.Declaration'!A1"/><Relationship Id="rId4" Type="http://schemas.openxmlformats.org/officeDocument/2006/relationships/hyperlink" Target="#'8a.Services'!A1"/></Relationships>
</file>

<file path=xl/drawings/_rels/drawing19.xml.rels><?xml version="1.0" encoding="UTF-8" standalone="yes"?>
<Relationships xmlns="http://schemas.openxmlformats.org/package/2006/relationships"><Relationship Id="rId3" Type="http://schemas.openxmlformats.org/officeDocument/2006/relationships/hyperlink" Target="#'10.Summary of Claims'!A1"/><Relationship Id="rId2" Type="http://schemas.openxmlformats.org/officeDocument/2006/relationships/hyperlink" Target="#'3.Main Menu'!A1"/><Relationship Id="rId1" Type="http://schemas.openxmlformats.org/officeDocument/2006/relationships/hyperlink" Target="#'8a.Services'!A1"/><Relationship Id="rId5" Type="http://schemas.openxmlformats.org/officeDocument/2006/relationships/hyperlink" Target="#'2.Declaration'!A1"/><Relationship Id="rId4" Type="http://schemas.openxmlformats.org/officeDocument/2006/relationships/hyperlink" Target="#'8b.Service Apportionment'!A1"/></Relationships>
</file>

<file path=xl/drawings/_rels/drawing2.xml.rels><?xml version="1.0" encoding="UTF-8" standalone="yes"?>
<Relationships xmlns="http://schemas.openxmlformats.org/package/2006/relationships"><Relationship Id="rId1" Type="http://schemas.openxmlformats.org/officeDocument/2006/relationships/hyperlink" Target="#'1.Introduction'!A1"/></Relationships>
</file>

<file path=xl/drawings/_rels/drawing20.xml.rels><?xml version="1.0" encoding="UTF-8" standalone="yes"?>
<Relationships xmlns="http://schemas.openxmlformats.org/package/2006/relationships"><Relationship Id="rId3" Type="http://schemas.openxmlformats.org/officeDocument/2006/relationships/hyperlink" Target="#'3.Main Menu'!A1"/><Relationship Id="rId2" Type="http://schemas.openxmlformats.org/officeDocument/2006/relationships/hyperlink" Target="#'8a.Services'!A1"/><Relationship Id="rId1" Type="http://schemas.openxmlformats.org/officeDocument/2006/relationships/hyperlink" Target="#'2.Declaration'!A1"/><Relationship Id="rId5" Type="http://schemas.openxmlformats.org/officeDocument/2006/relationships/hyperlink" Target="#'8b.Service Apportionment'!A1"/><Relationship Id="rId4" Type="http://schemas.openxmlformats.org/officeDocument/2006/relationships/hyperlink" Target="#'10.Summary of Claims'!A1"/></Relationships>
</file>

<file path=xl/drawings/_rels/drawing21.xml.rels><?xml version="1.0" encoding="UTF-8" standalone="yes"?>
<Relationships xmlns="http://schemas.openxmlformats.org/package/2006/relationships"><Relationship Id="rId3" Type="http://schemas.openxmlformats.org/officeDocument/2006/relationships/hyperlink" Target="#'2.Declaration'!A1"/><Relationship Id="rId7" Type="http://schemas.openxmlformats.org/officeDocument/2006/relationships/hyperlink" Target="#'8b.Service Apportionment'!A1"/><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hyperlink" Target="#'10.Summary of Claims'!A1"/><Relationship Id="rId5" Type="http://schemas.openxmlformats.org/officeDocument/2006/relationships/hyperlink" Target="#'3.Main Menu'!A1"/><Relationship Id="rId4" Type="http://schemas.openxmlformats.org/officeDocument/2006/relationships/hyperlink" Target="#'8a.Services'!A1"/></Relationships>
</file>

<file path=xl/drawings/_rels/drawing22.xml.rels><?xml version="1.0" encoding="UTF-8" standalone="yes"?>
<Relationships xmlns="http://schemas.openxmlformats.org/package/2006/relationships"><Relationship Id="rId3" Type="http://schemas.openxmlformats.org/officeDocument/2006/relationships/hyperlink" Target="#'2.Declaration'!A1"/><Relationship Id="rId2" Type="http://schemas.openxmlformats.org/officeDocument/2006/relationships/hyperlink" Target="#'10.Summary of Claims'!A1"/><Relationship Id="rId1" Type="http://schemas.openxmlformats.org/officeDocument/2006/relationships/hyperlink" Target="#'3.Main Menu'!A1"/></Relationships>
</file>

<file path=xl/drawings/_rels/drawing23.xml.rels><?xml version="1.0" encoding="UTF-8" standalone="yes"?>
<Relationships xmlns="http://schemas.openxmlformats.org/package/2006/relationships"><Relationship Id="rId2" Type="http://schemas.openxmlformats.org/officeDocument/2006/relationships/hyperlink" Target="#'2.Declaration'!A1"/><Relationship Id="rId1" Type="http://schemas.openxmlformats.org/officeDocument/2006/relationships/hyperlink" Target="#'3.Main Menu'!A1"/></Relationships>
</file>

<file path=xl/drawings/_rels/drawing3.xml.rels><?xml version="1.0" encoding="UTF-8" standalone="yes"?>
<Relationships xmlns="http://schemas.openxmlformats.org/package/2006/relationships"><Relationship Id="rId1" Type="http://schemas.openxmlformats.org/officeDocument/2006/relationships/hyperlink" Target="#'1.Introduction'!A1"/></Relationships>
</file>

<file path=xl/drawings/_rels/drawing4.xml.rels><?xml version="1.0" encoding="UTF-8" standalone="yes"?>
<Relationships xmlns="http://schemas.openxmlformats.org/package/2006/relationships"><Relationship Id="rId3" Type="http://schemas.openxmlformats.org/officeDocument/2006/relationships/hyperlink" Target="#'10.Summary of Claims'!A1"/><Relationship Id="rId2" Type="http://schemas.openxmlformats.org/officeDocument/2006/relationships/hyperlink" Target="#'1.Introduction'!A1"/><Relationship Id="rId1" Type="http://schemas.openxmlformats.org/officeDocument/2006/relationships/hyperlink" Target="#'11.Conclusion'!A1"/><Relationship Id="rId4" Type="http://schemas.openxmlformats.org/officeDocument/2006/relationships/hyperlink" Target="#'2.Declaration'!A1"/></Relationships>
</file>

<file path=xl/drawings/_rels/drawing5.xml.rels><?xml version="1.0" encoding="UTF-8" standalone="yes"?>
<Relationships xmlns="http://schemas.openxmlformats.org/package/2006/relationships"><Relationship Id="rId3" Type="http://schemas.openxmlformats.org/officeDocument/2006/relationships/hyperlink" Target="#'10.Summary of Claims'!A1"/><Relationship Id="rId2" Type="http://schemas.openxmlformats.org/officeDocument/2006/relationships/hyperlink" Target="#'2.Declaration'!A1"/><Relationship Id="rId1" Type="http://schemas.openxmlformats.org/officeDocument/2006/relationships/hyperlink" Target="#'3.Main Menu'!A1"/><Relationship Id="rId4"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0.Summary of Claims'!A1"/><Relationship Id="rId1" Type="http://schemas.openxmlformats.org/officeDocument/2006/relationships/hyperlink" Target="#'3.Main Menu'!A1"/><Relationship Id="rId4" Type="http://schemas.openxmlformats.org/officeDocument/2006/relationships/hyperlink" Target="#'2.Declaration'!A1"/></Relationships>
</file>

<file path=xl/drawings/_rels/drawing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hyperlink" Target="#'10.Summary of Claims'!A1"/><Relationship Id="rId5" Type="http://schemas.openxmlformats.org/officeDocument/2006/relationships/hyperlink" Target="#'3.Main Menu'!A1"/><Relationship Id="rId4" Type="http://schemas.openxmlformats.org/officeDocument/2006/relationships/hyperlink" Target="#'2.Declaration'!A1"/></Relationships>
</file>

<file path=xl/drawings/_rels/drawing8.xml.rels><?xml version="1.0" encoding="UTF-8" standalone="yes"?>
<Relationships xmlns="http://schemas.openxmlformats.org/package/2006/relationships"><Relationship Id="rId3" Type="http://schemas.openxmlformats.org/officeDocument/2006/relationships/hyperlink" Target="#'3.Main Menu'!A1"/><Relationship Id="rId2" Type="http://schemas.openxmlformats.org/officeDocument/2006/relationships/hyperlink" Target="#'2.Declaration'!A1"/><Relationship Id="rId1" Type="http://schemas.openxmlformats.org/officeDocument/2006/relationships/hyperlink" Target="#'10.Summary of Claims'!A1"/></Relationships>
</file>

<file path=xl/drawings/_rels/drawing9.xml.rels><?xml version="1.0" encoding="UTF-8" standalone="yes"?>
<Relationships xmlns="http://schemas.openxmlformats.org/package/2006/relationships"><Relationship Id="rId3" Type="http://schemas.openxmlformats.org/officeDocument/2006/relationships/hyperlink" Target="#'2.Declaration'!A1"/><Relationship Id="rId2" Type="http://schemas.openxmlformats.org/officeDocument/2006/relationships/image" Target="../media/image5.png"/><Relationship Id="rId1" Type="http://schemas.openxmlformats.org/officeDocument/2006/relationships/hyperlink" Target="#'10.Summary of Claims'!A1"/><Relationship Id="rId4" Type="http://schemas.openxmlformats.org/officeDocument/2006/relationships/hyperlink" Target="#'3.Main Menu'!A1"/></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95249</xdr:rowOff>
    </xdr:from>
    <xdr:to>
      <xdr:col>3</xdr:col>
      <xdr:colOff>47625</xdr:colOff>
      <xdr:row>0</xdr:row>
      <xdr:rowOff>1154906</xdr:rowOff>
    </xdr:to>
    <xdr:sp macro="" textlink="">
      <xdr:nvSpPr>
        <xdr:cNvPr id="2" name="Rounded Rectangle 1">
          <a:extLst>
            <a:ext uri="{FF2B5EF4-FFF2-40B4-BE49-F238E27FC236}">
              <a16:creationId xmlns:a16="http://schemas.microsoft.com/office/drawing/2014/main" id="{00000000-0008-0000-0000-000002000000}"/>
            </a:ext>
          </a:extLst>
        </xdr:cNvPr>
        <xdr:cNvSpPr/>
      </xdr:nvSpPr>
      <xdr:spPr>
        <a:xfrm>
          <a:off x="166688" y="95249"/>
          <a:ext cx="8334375" cy="1059657"/>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rtlCol="0" anchor="t"/>
        <a:lstStyle/>
        <a:p>
          <a:pPr eaLnBrk="1" fontAlgn="auto" latinLnBrk="0" hangingPunct="1"/>
          <a:r>
            <a:rPr lang="en-GB" sz="2200" b="1" baseline="0">
              <a:solidFill>
                <a:schemeClr val="lt1"/>
              </a:solidFill>
              <a:effectLst/>
              <a:latin typeface="Arial" panose="020B0604020202020204" pitchFamily="34" charset="0"/>
              <a:ea typeface="+mn-ea"/>
              <a:cs typeface="Arial" panose="020B0604020202020204" pitchFamily="34" charset="0"/>
            </a:rPr>
            <a:t>Pre-registration GST:</a:t>
          </a:r>
        </a:p>
        <a:p>
          <a:pPr eaLnBrk="1" fontAlgn="auto" latinLnBrk="0" hangingPunct="1"/>
          <a:r>
            <a:rPr lang="en-GB" sz="2200" b="1" baseline="0">
              <a:solidFill>
                <a:schemeClr val="lt1"/>
              </a:solidFill>
              <a:effectLst/>
              <a:latin typeface="Arial" panose="020B0604020202020204" pitchFamily="34" charset="0"/>
              <a:ea typeface="+mn-ea"/>
              <a:cs typeface="Arial" panose="020B0604020202020204" pitchFamily="34" charset="0"/>
            </a:rPr>
            <a:t>Checklist for Self-Review of Eligibility of Claim </a:t>
          </a:r>
        </a:p>
        <a:p>
          <a:pPr eaLnBrk="1" fontAlgn="auto" latinLnBrk="0" hangingPunct="1"/>
          <a:r>
            <a:rPr lang="en-GB" sz="1100" b="1" baseline="0">
              <a:solidFill>
                <a:schemeClr val="lt1"/>
              </a:solidFill>
              <a:effectLst/>
              <a:latin typeface="+mn-lt"/>
              <a:ea typeface="+mn-ea"/>
              <a:cs typeface="+mn-cs"/>
            </a:rPr>
            <a:t>(</a:t>
          </a:r>
          <a:r>
            <a:rPr lang="en-US" sz="1100" b="1" baseline="0">
              <a:solidFill>
                <a:schemeClr val="lt1"/>
              </a:solidFill>
              <a:effectLst/>
              <a:latin typeface="+mn-lt"/>
              <a:ea typeface="+mn-ea"/>
              <a:cs typeface="+mn-cs"/>
            </a:rPr>
            <a:t>For Businesses Registered for GST on or after 1 Jul 2015) </a:t>
          </a:r>
          <a:endParaRPr lang="en-SG" sz="2400">
            <a:effectLst/>
          </a:endParaRPr>
        </a:p>
      </xdr:txBody>
    </xdr:sp>
    <xdr:clientData/>
  </xdr:twoCellAnchor>
  <xdr:twoCellAnchor>
    <xdr:from>
      <xdr:col>2</xdr:col>
      <xdr:colOff>19050</xdr:colOff>
      <xdr:row>15</xdr:row>
      <xdr:rowOff>142875</xdr:rowOff>
    </xdr:from>
    <xdr:to>
      <xdr:col>2</xdr:col>
      <xdr:colOff>1266825</xdr:colOff>
      <xdr:row>15</xdr:row>
      <xdr:rowOff>733425</xdr:rowOff>
    </xdr:to>
    <xdr:sp macro="" textlink="">
      <xdr:nvSpPr>
        <xdr:cNvPr id="3" name="Rectangle 1">
          <a:hlinkClick xmlns:r="http://schemas.openxmlformats.org/officeDocument/2006/relationships" r:id="rId1"/>
          <a:extLst>
            <a:ext uri="{FF2B5EF4-FFF2-40B4-BE49-F238E27FC236}">
              <a16:creationId xmlns:a16="http://schemas.microsoft.com/office/drawing/2014/main" id="{00000000-0008-0000-0000-000003000000}"/>
            </a:ext>
          </a:extLst>
        </xdr:cNvPr>
        <xdr:cNvSpPr>
          <a:spLocks noChangeArrowheads="1"/>
        </xdr:cNvSpPr>
      </xdr:nvSpPr>
      <xdr:spPr bwMode="auto">
        <a:xfrm>
          <a:off x="781050" y="4829175"/>
          <a:ext cx="1247775" cy="590550"/>
        </a:xfrm>
        <a:prstGeom prst="rect">
          <a:avLst/>
        </a:prstGeom>
        <a:gradFill rotWithShape="1">
          <a:gsLst>
            <a:gs pos="0">
              <a:srgbClr val="C0504D">
                <a:shade val="51000"/>
                <a:satMod val="130000"/>
              </a:srgbClr>
            </a:gs>
            <a:gs pos="80000">
              <a:srgbClr val="C0504D">
                <a:shade val="93000"/>
                <a:satMod val="130000"/>
              </a:srgbClr>
            </a:gs>
            <a:gs pos="100000">
              <a:srgbClr val="C0504D">
                <a:shade val="94000"/>
                <a:satMod val="135000"/>
              </a:srgbClr>
            </a:gs>
          </a:gsLst>
          <a:lin ang="16200000" scaled="0"/>
        </a:gradFill>
        <a:ln>
          <a:noFill/>
          <a:headEnd/>
          <a:tailE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sz="1200" b="1" i="0" u="none" strike="noStrike" kern="0" cap="none" spc="0" normalizeH="0" baseline="0" noProof="0">
              <a:ln>
                <a:noFill/>
              </a:ln>
              <a:solidFill>
                <a:sysClr val="window" lastClr="FFFFFF">
                  <a:lumMod val="95000"/>
                </a:sysClr>
              </a:solidFill>
              <a:effectLst/>
              <a:uLnTx/>
              <a:uFillTx/>
              <a:latin typeface="Arial" pitchFamily="34" charset="0"/>
              <a:ea typeface="+mn-ea"/>
              <a:cs typeface="Arial" pitchFamily="34" charset="0"/>
            </a:rPr>
            <a:t>START</a:t>
          </a:r>
        </a:p>
      </xdr:txBody>
    </xdr:sp>
    <xdr:clientData/>
  </xdr:twoCellAnchor>
  <xdr:twoCellAnchor>
    <xdr:from>
      <xdr:col>2</xdr:col>
      <xdr:colOff>6210300</xdr:colOff>
      <xdr:row>17</xdr:row>
      <xdr:rowOff>57150</xdr:rowOff>
    </xdr:from>
    <xdr:to>
      <xdr:col>3</xdr:col>
      <xdr:colOff>88900</xdr:colOff>
      <xdr:row>18</xdr:row>
      <xdr:rowOff>122985</xdr:rowOff>
    </xdr:to>
    <xdr:sp macro="" textlink="">
      <xdr:nvSpPr>
        <xdr:cNvPr id="4" name="TextBox 15">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7010400" y="6394450"/>
          <a:ext cx="1930400" cy="338885"/>
        </a:xfrm>
        <a:prstGeom prst="rect">
          <a:avLst/>
        </a:prstGeom>
        <a:solidFill>
          <a:srgbClr val="92D050"/>
        </a:solidFill>
        <a:ln w="19050">
          <a:solidFill>
            <a:srgbClr val="000000"/>
          </a:solidFill>
        </a:ln>
      </xdr:spPr>
      <xdr:style>
        <a:lnRef idx="1">
          <a:schemeClr val="accent1"/>
        </a:lnRef>
        <a:fillRef idx="2">
          <a:schemeClr val="accent1"/>
        </a:fillRef>
        <a:effectRef idx="1">
          <a:schemeClr val="accent1"/>
        </a:effectRef>
        <a:fontRef idx="minor">
          <a:schemeClr val="tx1"/>
        </a:fontRef>
      </xdr:style>
      <xdr:txBody>
        <a:bodyPr vertOverflow="clip" horzOverflow="clip" wrap="square" anchor="ctr"/>
        <a:lstStyle/>
        <a:p>
          <a:pPr algn="ctr">
            <a:lnSpc>
              <a:spcPts val="1100"/>
            </a:lnSpc>
          </a:pPr>
          <a:r>
            <a:rPr lang="en-SG" sz="1100" b="1">
              <a:solidFill>
                <a:srgbClr val="000000"/>
              </a:solidFill>
              <a:latin typeface="Arial" panose="020B0604020202020204" pitchFamily="34" charset="0"/>
              <a:cs typeface="Arial" panose="020B0604020202020204" pitchFamily="34" charset="0"/>
            </a:rPr>
            <a:t>Download</a:t>
          </a:r>
          <a:r>
            <a:rPr lang="en-SG" sz="1100" b="1" baseline="0">
              <a:solidFill>
                <a:srgbClr val="000000"/>
              </a:solidFill>
              <a:latin typeface="Arial" panose="020B0604020202020204" pitchFamily="34" charset="0"/>
              <a:cs typeface="Arial" panose="020B0604020202020204" pitchFamily="34" charset="0"/>
            </a:rPr>
            <a:t> latest version</a:t>
          </a:r>
          <a:endParaRPr lang="en-SG" sz="1100" b="1">
            <a:solidFill>
              <a:srgbClr val="000000"/>
            </a:solidFill>
            <a:latin typeface="Arial" panose="020B0604020202020204" pitchFamily="34" charset="0"/>
            <a:cs typeface="Arial" panose="020B060402020202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3257500</xdr:colOff>
      <xdr:row>42</xdr:row>
      <xdr:rowOff>52385</xdr:rowOff>
    </xdr:from>
    <xdr:to>
      <xdr:col>6</xdr:col>
      <xdr:colOff>995313</xdr:colOff>
      <xdr:row>44</xdr:row>
      <xdr:rowOff>175385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12201475" y="9224960"/>
          <a:ext cx="1528763"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PROCEED</a:t>
          </a:r>
          <a:r>
            <a:rPr lang="en-US" sz="900" b="1" baseline="0">
              <a:latin typeface="Arial" pitchFamily="34" charset="0"/>
              <a:cs typeface="Arial" pitchFamily="34" charset="0"/>
            </a:rPr>
            <a:t> TO SUMMARY OF CLAIMS</a:t>
          </a:r>
          <a:endParaRPr lang="en-US" sz="900" b="1">
            <a:latin typeface="Arial" pitchFamily="34" charset="0"/>
            <a:cs typeface="Arial" pitchFamily="34" charset="0"/>
          </a:endParaRPr>
        </a:p>
      </xdr:txBody>
    </xdr:sp>
    <xdr:clientData/>
  </xdr:twoCellAnchor>
  <xdr:twoCellAnchor>
    <xdr:from>
      <xdr:col>5</xdr:col>
      <xdr:colOff>690562</xdr:colOff>
      <xdr:row>1</xdr:row>
      <xdr:rowOff>71438</xdr:rowOff>
    </xdr:from>
    <xdr:to>
      <xdr:col>5</xdr:col>
      <xdr:colOff>2224087</xdr:colOff>
      <xdr:row>3</xdr:row>
      <xdr:rowOff>123000</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00000000-0008-0000-0900-000004000000}"/>
            </a:ext>
          </a:extLst>
        </xdr:cNvPr>
        <xdr:cNvSpPr/>
      </xdr:nvSpPr>
      <xdr:spPr>
        <a:xfrm>
          <a:off x="9634537" y="261938"/>
          <a:ext cx="1533525" cy="508762"/>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EDIT</a:t>
          </a:r>
          <a:r>
            <a:rPr lang="en-US" sz="900" b="1" baseline="0">
              <a:latin typeface="Arial" pitchFamily="34" charset="0"/>
              <a:cs typeface="Arial" pitchFamily="34" charset="0"/>
            </a:rPr>
            <a:t> MY PARTICULARS</a:t>
          </a:r>
          <a:endParaRPr lang="en-US" sz="900" b="1">
            <a:latin typeface="Arial" pitchFamily="34" charset="0"/>
            <a:cs typeface="Arial" pitchFamily="34" charset="0"/>
          </a:endParaRPr>
        </a:p>
      </xdr:txBody>
    </xdr:sp>
    <xdr:clientData/>
  </xdr:twoCellAnchor>
  <xdr:twoCellAnchor>
    <xdr:from>
      <xdr:col>4</xdr:col>
      <xdr:colOff>1795430</xdr:colOff>
      <xdr:row>42</xdr:row>
      <xdr:rowOff>69057</xdr:rowOff>
    </xdr:from>
    <xdr:to>
      <xdr:col>5</xdr:col>
      <xdr:colOff>569086</xdr:colOff>
      <xdr:row>45</xdr:row>
      <xdr:rowOff>23813</xdr:rowOff>
    </xdr:to>
    <xdr:sp macro="" textlink="">
      <xdr:nvSpPr>
        <xdr:cNvPr id="5" name="Rectangle 4">
          <a:hlinkClick xmlns:r="http://schemas.openxmlformats.org/officeDocument/2006/relationships" r:id="rId3"/>
          <a:extLst>
            <a:ext uri="{FF2B5EF4-FFF2-40B4-BE49-F238E27FC236}">
              <a16:creationId xmlns:a16="http://schemas.microsoft.com/office/drawing/2014/main" id="{00000000-0008-0000-0900-000005000000}"/>
            </a:ext>
          </a:extLst>
        </xdr:cNvPr>
        <xdr:cNvSpPr/>
      </xdr:nvSpPr>
      <xdr:spPr>
        <a:xfrm>
          <a:off x="7939055" y="9241632"/>
          <a:ext cx="1574006" cy="526256"/>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BACK</a:t>
          </a:r>
          <a:r>
            <a:rPr lang="en-US" sz="900" b="1" baseline="0">
              <a:latin typeface="Arial" pitchFamily="34" charset="0"/>
              <a:cs typeface="Arial" pitchFamily="34" charset="0"/>
            </a:rPr>
            <a:t> TO MAIN MENU </a:t>
          </a:r>
          <a:endParaRPr lang="en-US" sz="900" b="1">
            <a:latin typeface="Arial" pitchFamily="34" charset="0"/>
            <a:cs typeface="Arial" pitchFamily="34" charset="0"/>
          </a:endParaRPr>
        </a:p>
      </xdr:txBody>
    </xdr:sp>
    <xdr:clientData/>
  </xdr:twoCellAnchor>
  <xdr:twoCellAnchor>
    <xdr:from>
      <xdr:col>5</xdr:col>
      <xdr:colOff>1664461</xdr:colOff>
      <xdr:row>40</xdr:row>
      <xdr:rowOff>147635</xdr:rowOff>
    </xdr:from>
    <xdr:to>
      <xdr:col>5</xdr:col>
      <xdr:colOff>2150236</xdr:colOff>
      <xdr:row>45</xdr:row>
      <xdr:rowOff>4760</xdr:rowOff>
    </xdr:to>
    <xdr:grpSp>
      <xdr:nvGrpSpPr>
        <xdr:cNvPr id="6" name="Group 5">
          <a:extLst>
            <a:ext uri="{FF2B5EF4-FFF2-40B4-BE49-F238E27FC236}">
              <a16:creationId xmlns:a16="http://schemas.microsoft.com/office/drawing/2014/main" id="{00000000-0008-0000-0900-000006000000}"/>
            </a:ext>
          </a:extLst>
        </xdr:cNvPr>
        <xdr:cNvGrpSpPr/>
      </xdr:nvGrpSpPr>
      <xdr:grpSpPr>
        <a:xfrm>
          <a:off x="10617961" y="8978671"/>
          <a:ext cx="485775" cy="809625"/>
          <a:chOff x="3034393" y="7538357"/>
          <a:chExt cx="485775" cy="1009650"/>
        </a:xfrm>
      </xdr:grpSpPr>
      <xdr:cxnSp macro="">
        <xdr:nvCxnSpPr>
          <xdr:cNvPr id="7" name="Straight Connector 6">
            <a:extLst>
              <a:ext uri="{FF2B5EF4-FFF2-40B4-BE49-F238E27FC236}">
                <a16:creationId xmlns:a16="http://schemas.microsoft.com/office/drawing/2014/main" id="{00000000-0008-0000-0900-000007000000}"/>
              </a:ext>
            </a:extLst>
          </xdr:cNvPr>
          <xdr:cNvCxnSpPr/>
        </xdr:nvCxnSpPr>
        <xdr:spPr>
          <a:xfrm flipH="1">
            <a:off x="3253468" y="7538357"/>
            <a:ext cx="9525" cy="1009650"/>
          </a:xfrm>
          <a:prstGeom prst="line">
            <a:avLst/>
          </a:prstGeom>
          <a:ln/>
        </xdr:spPr>
        <xdr:style>
          <a:lnRef idx="1">
            <a:schemeClr val="dk1"/>
          </a:lnRef>
          <a:fillRef idx="0">
            <a:schemeClr val="dk1"/>
          </a:fillRef>
          <a:effectRef idx="0">
            <a:schemeClr val="dk1"/>
          </a:effectRef>
          <a:fontRef idx="minor">
            <a:schemeClr val="tx1"/>
          </a:fontRef>
        </xdr:style>
      </xdr:cxnSp>
      <xdr:sp macro="" textlink="">
        <xdr:nvSpPr>
          <xdr:cNvPr id="8" name="TextBox 7">
            <a:extLst>
              <a:ext uri="{FF2B5EF4-FFF2-40B4-BE49-F238E27FC236}">
                <a16:creationId xmlns:a16="http://schemas.microsoft.com/office/drawing/2014/main" id="{00000000-0008-0000-0900-000008000000}"/>
              </a:ext>
            </a:extLst>
          </xdr:cNvPr>
          <xdr:cNvSpPr txBox="1"/>
        </xdr:nvSpPr>
        <xdr:spPr>
          <a:xfrm>
            <a:off x="3034393" y="7928882"/>
            <a:ext cx="485775" cy="2857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400" b="1">
                <a:latin typeface="Arial" panose="020B0604020202020204" pitchFamily="34" charset="0"/>
                <a:cs typeface="Arial" panose="020B0604020202020204" pitchFamily="34" charset="0"/>
              </a:rPr>
              <a:t>OR</a:t>
            </a:r>
          </a:p>
        </xdr:txBody>
      </xdr:sp>
    </xdr:grpSp>
    <xdr:clientData/>
  </xdr:twoCellAnchor>
  <xdr:twoCellAnchor>
    <xdr:from>
      <xdr:col>4</xdr:col>
      <xdr:colOff>1131100</xdr:colOff>
      <xdr:row>40</xdr:row>
      <xdr:rowOff>3</xdr:rowOff>
    </xdr:from>
    <xdr:to>
      <xdr:col>5</xdr:col>
      <xdr:colOff>1699991</xdr:colOff>
      <xdr:row>41</xdr:row>
      <xdr:rowOff>149682</xdr:rowOff>
    </xdr:to>
    <xdr:sp macro="" textlink="">
      <xdr:nvSpPr>
        <xdr:cNvPr id="9" name="TextBox 8">
          <a:extLst>
            <a:ext uri="{FF2B5EF4-FFF2-40B4-BE49-F238E27FC236}">
              <a16:creationId xmlns:a16="http://schemas.microsoft.com/office/drawing/2014/main" id="{00000000-0008-0000-0900-000009000000}"/>
            </a:ext>
          </a:extLst>
        </xdr:cNvPr>
        <xdr:cNvSpPr txBox="1"/>
      </xdr:nvSpPr>
      <xdr:spPr>
        <a:xfrm>
          <a:off x="7274725" y="8791578"/>
          <a:ext cx="3369241" cy="3401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a:t>
          </a:r>
          <a:r>
            <a:rPr lang="en-SG" sz="1100" b="1" baseline="0"/>
            <a:t> have other type of expenses to declare</a:t>
          </a:r>
          <a:endParaRPr lang="en-SG" sz="1100" b="1"/>
        </a:p>
      </xdr:txBody>
    </xdr:sp>
    <xdr:clientData/>
  </xdr:twoCellAnchor>
  <xdr:twoCellAnchor>
    <xdr:from>
      <xdr:col>5</xdr:col>
      <xdr:colOff>2088704</xdr:colOff>
      <xdr:row>40</xdr:row>
      <xdr:rowOff>4</xdr:rowOff>
    </xdr:from>
    <xdr:to>
      <xdr:col>6</xdr:col>
      <xdr:colOff>1669377</xdr:colOff>
      <xdr:row>41</xdr:row>
      <xdr:rowOff>166105</xdr:rowOff>
    </xdr:to>
    <xdr:sp macro="" textlink="">
      <xdr:nvSpPr>
        <xdr:cNvPr id="10" name="TextBox 9">
          <a:extLst>
            <a:ext uri="{FF2B5EF4-FFF2-40B4-BE49-F238E27FC236}">
              <a16:creationId xmlns:a16="http://schemas.microsoft.com/office/drawing/2014/main" id="{00000000-0008-0000-0900-00000A000000}"/>
            </a:ext>
          </a:extLst>
        </xdr:cNvPr>
        <xdr:cNvSpPr txBox="1"/>
      </xdr:nvSpPr>
      <xdr:spPr>
        <a:xfrm>
          <a:off x="11032679" y="8791579"/>
          <a:ext cx="3371623" cy="356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a:t>
          </a:r>
          <a:r>
            <a:rPr lang="en-SG" sz="1100" b="1" baseline="0"/>
            <a:t> </a:t>
          </a:r>
          <a:r>
            <a:rPr lang="en-SG" sz="1100" b="1"/>
            <a:t>do not have any more expenses to declare</a:t>
          </a:r>
        </a:p>
      </xdr:txBody>
    </xdr:sp>
    <xdr:clientData/>
  </xdr:twoCellAnchor>
  <xdr:twoCellAnchor editAs="oneCell">
    <xdr:from>
      <xdr:col>7</xdr:col>
      <xdr:colOff>1381126</xdr:colOff>
      <xdr:row>7</xdr:row>
      <xdr:rowOff>83344</xdr:rowOff>
    </xdr:from>
    <xdr:to>
      <xdr:col>9</xdr:col>
      <xdr:colOff>2405063</xdr:colOff>
      <xdr:row>10</xdr:row>
      <xdr:rowOff>50006</xdr:rowOff>
    </xdr:to>
    <xdr:pic>
      <xdr:nvPicPr>
        <xdr:cNvPr id="11" name="Picture 10">
          <a:extLst>
            <a:ext uri="{FF2B5EF4-FFF2-40B4-BE49-F238E27FC236}">
              <a16:creationId xmlns:a16="http://schemas.microsoft.com/office/drawing/2014/main" id="{00000000-0008-0000-0900-00000B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54626" y="1595438"/>
          <a:ext cx="5453062" cy="9548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5</xdr:col>
      <xdr:colOff>3257500</xdr:colOff>
      <xdr:row>42</xdr:row>
      <xdr:rowOff>52385</xdr:rowOff>
    </xdr:from>
    <xdr:to>
      <xdr:col>6</xdr:col>
      <xdr:colOff>995313</xdr:colOff>
      <xdr:row>44</xdr:row>
      <xdr:rowOff>175385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12201475" y="9224960"/>
          <a:ext cx="1528763"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PROCEED</a:t>
          </a:r>
          <a:r>
            <a:rPr lang="en-US" sz="900" b="1" baseline="0">
              <a:latin typeface="Arial" pitchFamily="34" charset="0"/>
              <a:cs typeface="Arial" pitchFamily="34" charset="0"/>
            </a:rPr>
            <a:t> TO SUMMARY OF CLAIMS</a:t>
          </a:r>
          <a:endParaRPr lang="en-US" sz="900" b="1">
            <a:latin typeface="Arial" pitchFamily="34" charset="0"/>
            <a:cs typeface="Arial" pitchFamily="34" charset="0"/>
          </a:endParaRPr>
        </a:p>
      </xdr:txBody>
    </xdr:sp>
    <xdr:clientData/>
  </xdr:twoCellAnchor>
  <xdr:twoCellAnchor>
    <xdr:from>
      <xdr:col>5</xdr:col>
      <xdr:colOff>690562</xdr:colOff>
      <xdr:row>1</xdr:row>
      <xdr:rowOff>71438</xdr:rowOff>
    </xdr:from>
    <xdr:to>
      <xdr:col>5</xdr:col>
      <xdr:colOff>2224087</xdr:colOff>
      <xdr:row>3</xdr:row>
      <xdr:rowOff>123000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0A00-000003000000}"/>
            </a:ext>
          </a:extLst>
        </xdr:cNvPr>
        <xdr:cNvSpPr/>
      </xdr:nvSpPr>
      <xdr:spPr>
        <a:xfrm>
          <a:off x="9634537" y="261938"/>
          <a:ext cx="1533525" cy="508762"/>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EDIT</a:t>
          </a:r>
          <a:r>
            <a:rPr lang="en-US" sz="900" b="1" baseline="0">
              <a:latin typeface="Arial" pitchFamily="34" charset="0"/>
              <a:cs typeface="Arial" pitchFamily="34" charset="0"/>
            </a:rPr>
            <a:t> MY PARTICULARS</a:t>
          </a:r>
          <a:endParaRPr lang="en-US" sz="900" b="1">
            <a:latin typeface="Arial" pitchFamily="34" charset="0"/>
            <a:cs typeface="Arial" pitchFamily="34" charset="0"/>
          </a:endParaRPr>
        </a:p>
      </xdr:txBody>
    </xdr:sp>
    <xdr:clientData/>
  </xdr:twoCellAnchor>
  <xdr:twoCellAnchor>
    <xdr:from>
      <xdr:col>4</xdr:col>
      <xdr:colOff>1795430</xdr:colOff>
      <xdr:row>42</xdr:row>
      <xdr:rowOff>69057</xdr:rowOff>
    </xdr:from>
    <xdr:to>
      <xdr:col>5</xdr:col>
      <xdr:colOff>569086</xdr:colOff>
      <xdr:row>45</xdr:row>
      <xdr:rowOff>23813</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00000000-0008-0000-0A00-000004000000}"/>
            </a:ext>
          </a:extLst>
        </xdr:cNvPr>
        <xdr:cNvSpPr/>
      </xdr:nvSpPr>
      <xdr:spPr>
        <a:xfrm>
          <a:off x="7939055" y="9241632"/>
          <a:ext cx="1574006" cy="526256"/>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BACK</a:t>
          </a:r>
          <a:r>
            <a:rPr lang="en-US" sz="900" b="1" baseline="0">
              <a:latin typeface="Arial" pitchFamily="34" charset="0"/>
              <a:cs typeface="Arial" pitchFamily="34" charset="0"/>
            </a:rPr>
            <a:t> TO MAIN MENU </a:t>
          </a:r>
          <a:endParaRPr lang="en-US" sz="900" b="1">
            <a:latin typeface="Arial" pitchFamily="34" charset="0"/>
            <a:cs typeface="Arial" pitchFamily="34" charset="0"/>
          </a:endParaRPr>
        </a:p>
      </xdr:txBody>
    </xdr:sp>
    <xdr:clientData/>
  </xdr:twoCellAnchor>
  <xdr:twoCellAnchor>
    <xdr:from>
      <xdr:col>5</xdr:col>
      <xdr:colOff>1664461</xdr:colOff>
      <xdr:row>40</xdr:row>
      <xdr:rowOff>147635</xdr:rowOff>
    </xdr:from>
    <xdr:to>
      <xdr:col>5</xdr:col>
      <xdr:colOff>2150236</xdr:colOff>
      <xdr:row>45</xdr:row>
      <xdr:rowOff>4760</xdr:rowOff>
    </xdr:to>
    <xdr:grpSp>
      <xdr:nvGrpSpPr>
        <xdr:cNvPr id="5" name="Group 4">
          <a:extLst>
            <a:ext uri="{FF2B5EF4-FFF2-40B4-BE49-F238E27FC236}">
              <a16:creationId xmlns:a16="http://schemas.microsoft.com/office/drawing/2014/main" id="{00000000-0008-0000-0A00-000005000000}"/>
            </a:ext>
          </a:extLst>
        </xdr:cNvPr>
        <xdr:cNvGrpSpPr/>
      </xdr:nvGrpSpPr>
      <xdr:grpSpPr>
        <a:xfrm>
          <a:off x="10617961" y="8978671"/>
          <a:ext cx="485775" cy="809625"/>
          <a:chOff x="3034393" y="7538357"/>
          <a:chExt cx="485775" cy="1009650"/>
        </a:xfrm>
      </xdr:grpSpPr>
      <xdr:cxnSp macro="">
        <xdr:nvCxnSpPr>
          <xdr:cNvPr id="6" name="Straight Connector 5">
            <a:extLst>
              <a:ext uri="{FF2B5EF4-FFF2-40B4-BE49-F238E27FC236}">
                <a16:creationId xmlns:a16="http://schemas.microsoft.com/office/drawing/2014/main" id="{00000000-0008-0000-0A00-000006000000}"/>
              </a:ext>
            </a:extLst>
          </xdr:cNvPr>
          <xdr:cNvCxnSpPr/>
        </xdr:nvCxnSpPr>
        <xdr:spPr>
          <a:xfrm flipH="1">
            <a:off x="3253468" y="7538357"/>
            <a:ext cx="9525" cy="1009650"/>
          </a:xfrm>
          <a:prstGeom prst="line">
            <a:avLst/>
          </a:prstGeom>
          <a:ln/>
        </xdr:spPr>
        <xdr:style>
          <a:lnRef idx="1">
            <a:schemeClr val="dk1"/>
          </a:lnRef>
          <a:fillRef idx="0">
            <a:schemeClr val="dk1"/>
          </a:fillRef>
          <a:effectRef idx="0">
            <a:schemeClr val="dk1"/>
          </a:effectRef>
          <a:fontRef idx="minor">
            <a:schemeClr val="tx1"/>
          </a:fontRef>
        </xdr:style>
      </xdr:cxnSp>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3034393" y="7928882"/>
            <a:ext cx="485775" cy="2857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400" b="1">
                <a:latin typeface="Arial" panose="020B0604020202020204" pitchFamily="34" charset="0"/>
                <a:cs typeface="Arial" panose="020B0604020202020204" pitchFamily="34" charset="0"/>
              </a:rPr>
              <a:t>OR</a:t>
            </a:r>
          </a:p>
        </xdr:txBody>
      </xdr:sp>
    </xdr:grpSp>
    <xdr:clientData/>
  </xdr:twoCellAnchor>
  <xdr:twoCellAnchor>
    <xdr:from>
      <xdr:col>4</xdr:col>
      <xdr:colOff>1131100</xdr:colOff>
      <xdr:row>40</xdr:row>
      <xdr:rowOff>3</xdr:rowOff>
    </xdr:from>
    <xdr:to>
      <xdr:col>5</xdr:col>
      <xdr:colOff>1699991</xdr:colOff>
      <xdr:row>41</xdr:row>
      <xdr:rowOff>149682</xdr:rowOff>
    </xdr:to>
    <xdr:sp macro="" textlink="">
      <xdr:nvSpPr>
        <xdr:cNvPr id="8" name="TextBox 7">
          <a:extLst>
            <a:ext uri="{FF2B5EF4-FFF2-40B4-BE49-F238E27FC236}">
              <a16:creationId xmlns:a16="http://schemas.microsoft.com/office/drawing/2014/main" id="{00000000-0008-0000-0A00-000008000000}"/>
            </a:ext>
          </a:extLst>
        </xdr:cNvPr>
        <xdr:cNvSpPr txBox="1"/>
      </xdr:nvSpPr>
      <xdr:spPr>
        <a:xfrm>
          <a:off x="7274725" y="8791578"/>
          <a:ext cx="3369241" cy="3401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a:t>
          </a:r>
          <a:r>
            <a:rPr lang="en-SG" sz="1100" b="1" baseline="0"/>
            <a:t> have other type of expenses to declare</a:t>
          </a:r>
          <a:endParaRPr lang="en-SG" sz="1100" b="1"/>
        </a:p>
      </xdr:txBody>
    </xdr:sp>
    <xdr:clientData/>
  </xdr:twoCellAnchor>
  <xdr:twoCellAnchor>
    <xdr:from>
      <xdr:col>5</xdr:col>
      <xdr:colOff>2088704</xdr:colOff>
      <xdr:row>40</xdr:row>
      <xdr:rowOff>4</xdr:rowOff>
    </xdr:from>
    <xdr:to>
      <xdr:col>6</xdr:col>
      <xdr:colOff>1669377</xdr:colOff>
      <xdr:row>41</xdr:row>
      <xdr:rowOff>166105</xdr:rowOff>
    </xdr:to>
    <xdr:sp macro="" textlink="">
      <xdr:nvSpPr>
        <xdr:cNvPr id="9" name="TextBox 8">
          <a:extLst>
            <a:ext uri="{FF2B5EF4-FFF2-40B4-BE49-F238E27FC236}">
              <a16:creationId xmlns:a16="http://schemas.microsoft.com/office/drawing/2014/main" id="{00000000-0008-0000-0A00-000009000000}"/>
            </a:ext>
          </a:extLst>
        </xdr:cNvPr>
        <xdr:cNvSpPr txBox="1"/>
      </xdr:nvSpPr>
      <xdr:spPr>
        <a:xfrm>
          <a:off x="11032679" y="8791579"/>
          <a:ext cx="3371623" cy="356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a:t>
          </a:r>
          <a:r>
            <a:rPr lang="en-SG" sz="1100" b="1" baseline="0"/>
            <a:t> </a:t>
          </a:r>
          <a:r>
            <a:rPr lang="en-SG" sz="1100" b="1"/>
            <a:t>do not have any more expenses to declare</a:t>
          </a:r>
        </a:p>
      </xdr:txBody>
    </xdr:sp>
    <xdr:clientData/>
  </xdr:twoCellAnchor>
  <xdr:twoCellAnchor editAs="oneCell">
    <xdr:from>
      <xdr:col>7</xdr:col>
      <xdr:colOff>616980</xdr:colOff>
      <xdr:row>7</xdr:row>
      <xdr:rowOff>89648</xdr:rowOff>
    </xdr:from>
    <xdr:to>
      <xdr:col>9</xdr:col>
      <xdr:colOff>1859616</xdr:colOff>
      <xdr:row>10</xdr:row>
      <xdr:rowOff>67236</xdr:rowOff>
    </xdr:to>
    <xdr:pic>
      <xdr:nvPicPr>
        <xdr:cNvPr id="11" name="Picture 10">
          <a:extLst>
            <a:ext uri="{FF2B5EF4-FFF2-40B4-BE49-F238E27FC236}">
              <a16:creationId xmlns:a16="http://schemas.microsoft.com/office/drawing/2014/main" id="{00000000-0008-0000-0A00-00000B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179274" y="1591236"/>
          <a:ext cx="5668960" cy="9637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2</xdr:col>
      <xdr:colOff>154779</xdr:colOff>
      <xdr:row>44</xdr:row>
      <xdr:rowOff>95248</xdr:rowOff>
    </xdr:from>
    <xdr:to>
      <xdr:col>3</xdr:col>
      <xdr:colOff>416716</xdr:colOff>
      <xdr:row>47</xdr:row>
      <xdr:rowOff>27748</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4024310" y="10013154"/>
          <a:ext cx="1571625"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BACK TO MAIN MENU</a:t>
          </a:r>
        </a:p>
      </xdr:txBody>
    </xdr:sp>
    <xdr:clientData/>
  </xdr:twoCellAnchor>
  <xdr:twoCellAnchor>
    <xdr:from>
      <xdr:col>4</xdr:col>
      <xdr:colOff>1316806</xdr:colOff>
      <xdr:row>44</xdr:row>
      <xdr:rowOff>100008</xdr:rowOff>
    </xdr:from>
    <xdr:to>
      <xdr:col>5</xdr:col>
      <xdr:colOff>119057</xdr:colOff>
      <xdr:row>47</xdr:row>
      <xdr:rowOff>32508</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00000000-0008-0000-0B00-000004000000}"/>
            </a:ext>
          </a:extLst>
        </xdr:cNvPr>
        <xdr:cNvSpPr/>
      </xdr:nvSpPr>
      <xdr:spPr>
        <a:xfrm>
          <a:off x="8150994" y="10017914"/>
          <a:ext cx="1588313"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PROCEED</a:t>
          </a:r>
          <a:r>
            <a:rPr lang="en-US" sz="900" b="1" baseline="0">
              <a:latin typeface="Arial" pitchFamily="34" charset="0"/>
              <a:cs typeface="Arial" pitchFamily="34" charset="0"/>
            </a:rPr>
            <a:t> TO SUMMARY OF CLAIMS</a:t>
          </a:r>
          <a:endParaRPr lang="en-US" sz="900" b="1">
            <a:latin typeface="Arial" pitchFamily="34" charset="0"/>
            <a:cs typeface="Arial" pitchFamily="34" charset="0"/>
          </a:endParaRPr>
        </a:p>
      </xdr:txBody>
    </xdr:sp>
    <xdr:clientData/>
  </xdr:twoCellAnchor>
  <xdr:twoCellAnchor>
    <xdr:from>
      <xdr:col>5</xdr:col>
      <xdr:colOff>773906</xdr:colOff>
      <xdr:row>1</xdr:row>
      <xdr:rowOff>59532</xdr:rowOff>
    </xdr:from>
    <xdr:to>
      <xdr:col>5</xdr:col>
      <xdr:colOff>2307431</xdr:colOff>
      <xdr:row>3</xdr:row>
      <xdr:rowOff>111094</xdr:rowOff>
    </xdr:to>
    <xdr:sp macro="" textlink="">
      <xdr:nvSpPr>
        <xdr:cNvPr id="5" name="Rectangle 4">
          <a:hlinkClick xmlns:r="http://schemas.openxmlformats.org/officeDocument/2006/relationships" r:id="rId3"/>
          <a:extLst>
            <a:ext uri="{FF2B5EF4-FFF2-40B4-BE49-F238E27FC236}">
              <a16:creationId xmlns:a16="http://schemas.microsoft.com/office/drawing/2014/main" id="{00000000-0008-0000-0B00-000005000000}"/>
            </a:ext>
          </a:extLst>
        </xdr:cNvPr>
        <xdr:cNvSpPr/>
      </xdr:nvSpPr>
      <xdr:spPr>
        <a:xfrm>
          <a:off x="10394156" y="250032"/>
          <a:ext cx="1533525"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EDIT</a:t>
          </a:r>
          <a:r>
            <a:rPr lang="en-US" sz="900" b="1" baseline="0">
              <a:latin typeface="Arial" pitchFamily="34" charset="0"/>
              <a:cs typeface="Arial" pitchFamily="34" charset="0"/>
            </a:rPr>
            <a:t> MY PARTICULARS</a:t>
          </a:r>
          <a:endParaRPr lang="en-US" sz="900" b="1">
            <a:latin typeface="Arial" pitchFamily="34" charset="0"/>
            <a:cs typeface="Arial" pitchFamily="34" charset="0"/>
          </a:endParaRPr>
        </a:p>
      </xdr:txBody>
    </xdr:sp>
    <xdr:clientData/>
  </xdr:twoCellAnchor>
  <xdr:twoCellAnchor>
    <xdr:from>
      <xdr:col>3</xdr:col>
      <xdr:colOff>1209652</xdr:colOff>
      <xdr:row>42</xdr:row>
      <xdr:rowOff>159540</xdr:rowOff>
    </xdr:from>
    <xdr:to>
      <xdr:col>4</xdr:col>
      <xdr:colOff>40458</xdr:colOff>
      <xdr:row>47</xdr:row>
      <xdr:rowOff>16665</xdr:rowOff>
    </xdr:to>
    <xdr:grpSp>
      <xdr:nvGrpSpPr>
        <xdr:cNvPr id="6" name="Group 5">
          <a:extLst>
            <a:ext uri="{FF2B5EF4-FFF2-40B4-BE49-F238E27FC236}">
              <a16:creationId xmlns:a16="http://schemas.microsoft.com/office/drawing/2014/main" id="{00000000-0008-0000-0B00-000006000000}"/>
            </a:ext>
          </a:extLst>
        </xdr:cNvPr>
        <xdr:cNvGrpSpPr/>
      </xdr:nvGrpSpPr>
      <xdr:grpSpPr>
        <a:xfrm>
          <a:off x="6388871" y="9696446"/>
          <a:ext cx="485775" cy="809625"/>
          <a:chOff x="3034393" y="7538357"/>
          <a:chExt cx="485775" cy="1009650"/>
        </a:xfrm>
      </xdr:grpSpPr>
      <xdr:cxnSp macro="">
        <xdr:nvCxnSpPr>
          <xdr:cNvPr id="7" name="Straight Connector 6">
            <a:extLst>
              <a:ext uri="{FF2B5EF4-FFF2-40B4-BE49-F238E27FC236}">
                <a16:creationId xmlns:a16="http://schemas.microsoft.com/office/drawing/2014/main" id="{00000000-0008-0000-0B00-000007000000}"/>
              </a:ext>
            </a:extLst>
          </xdr:cNvPr>
          <xdr:cNvCxnSpPr/>
        </xdr:nvCxnSpPr>
        <xdr:spPr>
          <a:xfrm flipH="1">
            <a:off x="3253468" y="7538357"/>
            <a:ext cx="9525" cy="1009650"/>
          </a:xfrm>
          <a:prstGeom prst="line">
            <a:avLst/>
          </a:prstGeom>
          <a:ln/>
        </xdr:spPr>
        <xdr:style>
          <a:lnRef idx="1">
            <a:schemeClr val="dk1"/>
          </a:lnRef>
          <a:fillRef idx="0">
            <a:schemeClr val="dk1"/>
          </a:fillRef>
          <a:effectRef idx="0">
            <a:schemeClr val="dk1"/>
          </a:effectRef>
          <a:fontRef idx="minor">
            <a:schemeClr val="tx1"/>
          </a:fontRef>
        </xdr:style>
      </xdr:cxnSp>
      <xdr:sp macro="" textlink="">
        <xdr:nvSpPr>
          <xdr:cNvPr id="8" name="TextBox 7">
            <a:extLst>
              <a:ext uri="{FF2B5EF4-FFF2-40B4-BE49-F238E27FC236}">
                <a16:creationId xmlns:a16="http://schemas.microsoft.com/office/drawing/2014/main" id="{00000000-0008-0000-0B00-000008000000}"/>
              </a:ext>
            </a:extLst>
          </xdr:cNvPr>
          <xdr:cNvSpPr txBox="1"/>
        </xdr:nvSpPr>
        <xdr:spPr>
          <a:xfrm>
            <a:off x="3034393" y="7928882"/>
            <a:ext cx="485775" cy="2857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400" b="1">
                <a:latin typeface="Arial" panose="020B0604020202020204" pitchFamily="34" charset="0"/>
                <a:cs typeface="Arial" panose="020B0604020202020204" pitchFamily="34" charset="0"/>
              </a:rPr>
              <a:t>OR</a:t>
            </a:r>
          </a:p>
        </xdr:txBody>
      </xdr:sp>
    </xdr:grpSp>
    <xdr:clientData/>
  </xdr:twoCellAnchor>
  <xdr:twoCellAnchor>
    <xdr:from>
      <xdr:col>1</xdr:col>
      <xdr:colOff>2416991</xdr:colOff>
      <xdr:row>42</xdr:row>
      <xdr:rowOff>83346</xdr:rowOff>
    </xdr:from>
    <xdr:to>
      <xdr:col>3</xdr:col>
      <xdr:colOff>1211851</xdr:colOff>
      <xdr:row>44</xdr:row>
      <xdr:rowOff>42525</xdr:rowOff>
    </xdr:to>
    <xdr:sp macro="" textlink="">
      <xdr:nvSpPr>
        <xdr:cNvPr id="9" name="TextBox 8">
          <a:extLst>
            <a:ext uri="{FF2B5EF4-FFF2-40B4-BE49-F238E27FC236}">
              <a16:creationId xmlns:a16="http://schemas.microsoft.com/office/drawing/2014/main" id="{00000000-0008-0000-0B00-000009000000}"/>
            </a:ext>
          </a:extLst>
        </xdr:cNvPr>
        <xdr:cNvSpPr txBox="1"/>
      </xdr:nvSpPr>
      <xdr:spPr>
        <a:xfrm>
          <a:off x="3024210" y="9620252"/>
          <a:ext cx="3366860" cy="3401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a:t>
          </a:r>
          <a:r>
            <a:rPr lang="en-SG" sz="1100" b="1" baseline="0"/>
            <a:t> have other type of expenses to declare</a:t>
          </a:r>
          <a:endParaRPr lang="en-SG" sz="1100" b="1"/>
        </a:p>
      </xdr:txBody>
    </xdr:sp>
    <xdr:clientData/>
  </xdr:twoCellAnchor>
  <xdr:twoCellAnchor>
    <xdr:from>
      <xdr:col>3</xdr:col>
      <xdr:colOff>1600564</xdr:colOff>
      <xdr:row>42</xdr:row>
      <xdr:rowOff>83347</xdr:rowOff>
    </xdr:from>
    <xdr:to>
      <xdr:col>5</xdr:col>
      <xdr:colOff>526393</xdr:colOff>
      <xdr:row>44</xdr:row>
      <xdr:rowOff>58948</xdr:rowOff>
    </xdr:to>
    <xdr:sp macro="" textlink="">
      <xdr:nvSpPr>
        <xdr:cNvPr id="10" name="TextBox 9">
          <a:extLst>
            <a:ext uri="{FF2B5EF4-FFF2-40B4-BE49-F238E27FC236}">
              <a16:creationId xmlns:a16="http://schemas.microsoft.com/office/drawing/2014/main" id="{00000000-0008-0000-0B00-00000A000000}"/>
            </a:ext>
          </a:extLst>
        </xdr:cNvPr>
        <xdr:cNvSpPr txBox="1"/>
      </xdr:nvSpPr>
      <xdr:spPr>
        <a:xfrm>
          <a:off x="6779783" y="9620253"/>
          <a:ext cx="3366860" cy="356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a:t>
          </a:r>
          <a:r>
            <a:rPr lang="en-SG" sz="1100" b="1" baseline="0"/>
            <a:t> </a:t>
          </a:r>
          <a:r>
            <a:rPr lang="en-SG" sz="1100" b="1"/>
            <a:t>do not have any more expenses to declare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1964500</xdr:colOff>
      <xdr:row>39</xdr:row>
      <xdr:rowOff>95248</xdr:rowOff>
    </xdr:from>
    <xdr:to>
      <xdr:col>5</xdr:col>
      <xdr:colOff>702437</xdr:colOff>
      <xdr:row>42</xdr:row>
      <xdr:rowOff>27748</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8108125" y="8762998"/>
          <a:ext cx="1571625"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BACK TO</a:t>
          </a:r>
          <a:r>
            <a:rPr lang="en-US" sz="900" b="1" baseline="0">
              <a:latin typeface="Arial" pitchFamily="34" charset="0"/>
              <a:cs typeface="Arial" pitchFamily="34" charset="0"/>
            </a:rPr>
            <a:t> MAIN MENU</a:t>
          </a:r>
          <a:endParaRPr lang="en-US" sz="900" b="1">
            <a:latin typeface="Arial" pitchFamily="34" charset="0"/>
            <a:cs typeface="Arial" pitchFamily="34" charset="0"/>
          </a:endParaRPr>
        </a:p>
      </xdr:txBody>
    </xdr:sp>
    <xdr:clientData/>
  </xdr:twoCellAnchor>
  <xdr:twoCellAnchor>
    <xdr:from>
      <xdr:col>6</xdr:col>
      <xdr:colOff>804819</xdr:colOff>
      <xdr:row>39</xdr:row>
      <xdr:rowOff>111914</xdr:rowOff>
    </xdr:from>
    <xdr:to>
      <xdr:col>6</xdr:col>
      <xdr:colOff>2328819</xdr:colOff>
      <xdr:row>42</xdr:row>
      <xdr:rowOff>44414</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00000000-0008-0000-0C00-000004000000}"/>
            </a:ext>
          </a:extLst>
        </xdr:cNvPr>
        <xdr:cNvSpPr/>
      </xdr:nvSpPr>
      <xdr:spPr>
        <a:xfrm>
          <a:off x="12282444" y="8779664"/>
          <a:ext cx="1524000"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PROCEED</a:t>
          </a:r>
          <a:r>
            <a:rPr lang="en-US" sz="900" b="1" baseline="0">
              <a:latin typeface="Arial" pitchFamily="34" charset="0"/>
              <a:cs typeface="Arial" pitchFamily="34" charset="0"/>
            </a:rPr>
            <a:t> TO SUMMARY OF CLAIMS</a:t>
          </a:r>
          <a:endParaRPr lang="en-US" sz="900" b="1">
            <a:latin typeface="Arial" pitchFamily="34" charset="0"/>
            <a:cs typeface="Arial" pitchFamily="34" charset="0"/>
          </a:endParaRPr>
        </a:p>
      </xdr:txBody>
    </xdr:sp>
    <xdr:clientData/>
  </xdr:twoCellAnchor>
  <xdr:twoCellAnchor>
    <xdr:from>
      <xdr:col>5</xdr:col>
      <xdr:colOff>476250</xdr:colOff>
      <xdr:row>1</xdr:row>
      <xdr:rowOff>95250</xdr:rowOff>
    </xdr:from>
    <xdr:to>
      <xdr:col>5</xdr:col>
      <xdr:colOff>2009775</xdr:colOff>
      <xdr:row>3</xdr:row>
      <xdr:rowOff>146812</xdr:rowOff>
    </xdr:to>
    <xdr:sp macro="" textlink="">
      <xdr:nvSpPr>
        <xdr:cNvPr id="5" name="Rectangle 4">
          <a:hlinkClick xmlns:r="http://schemas.openxmlformats.org/officeDocument/2006/relationships" r:id="rId3"/>
          <a:extLst>
            <a:ext uri="{FF2B5EF4-FFF2-40B4-BE49-F238E27FC236}">
              <a16:creationId xmlns:a16="http://schemas.microsoft.com/office/drawing/2014/main" id="{00000000-0008-0000-0C00-000005000000}"/>
            </a:ext>
          </a:extLst>
        </xdr:cNvPr>
        <xdr:cNvSpPr/>
      </xdr:nvSpPr>
      <xdr:spPr>
        <a:xfrm>
          <a:off x="9453563" y="285750"/>
          <a:ext cx="1533525"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EDIT</a:t>
          </a:r>
          <a:r>
            <a:rPr lang="en-US" sz="900" b="1" baseline="0">
              <a:latin typeface="Arial" pitchFamily="34" charset="0"/>
              <a:cs typeface="Arial" pitchFamily="34" charset="0"/>
            </a:rPr>
            <a:t> MY PARTICULARS</a:t>
          </a:r>
          <a:endParaRPr lang="en-US" sz="900" b="1">
            <a:latin typeface="Arial" pitchFamily="34" charset="0"/>
            <a:cs typeface="Arial" pitchFamily="34" charset="0"/>
          </a:endParaRPr>
        </a:p>
      </xdr:txBody>
    </xdr:sp>
    <xdr:clientData/>
  </xdr:twoCellAnchor>
  <xdr:twoCellAnchor>
    <xdr:from>
      <xdr:col>5</xdr:col>
      <xdr:colOff>1924006</xdr:colOff>
      <xdr:row>38</xdr:row>
      <xdr:rowOff>16664</xdr:rowOff>
    </xdr:from>
    <xdr:to>
      <xdr:col>5</xdr:col>
      <xdr:colOff>2409781</xdr:colOff>
      <xdr:row>42</xdr:row>
      <xdr:rowOff>64289</xdr:rowOff>
    </xdr:to>
    <xdr:grpSp>
      <xdr:nvGrpSpPr>
        <xdr:cNvPr id="6" name="Group 5">
          <a:extLst>
            <a:ext uri="{FF2B5EF4-FFF2-40B4-BE49-F238E27FC236}">
              <a16:creationId xmlns:a16="http://schemas.microsoft.com/office/drawing/2014/main" id="{00000000-0008-0000-0C00-000006000000}"/>
            </a:ext>
          </a:extLst>
        </xdr:cNvPr>
        <xdr:cNvGrpSpPr/>
      </xdr:nvGrpSpPr>
      <xdr:grpSpPr>
        <a:xfrm>
          <a:off x="10901319" y="8493914"/>
          <a:ext cx="485775" cy="809625"/>
          <a:chOff x="3034393" y="7538357"/>
          <a:chExt cx="485775" cy="1009650"/>
        </a:xfrm>
      </xdr:grpSpPr>
      <xdr:cxnSp macro="">
        <xdr:nvCxnSpPr>
          <xdr:cNvPr id="7" name="Straight Connector 6">
            <a:extLst>
              <a:ext uri="{FF2B5EF4-FFF2-40B4-BE49-F238E27FC236}">
                <a16:creationId xmlns:a16="http://schemas.microsoft.com/office/drawing/2014/main" id="{00000000-0008-0000-0C00-000007000000}"/>
              </a:ext>
            </a:extLst>
          </xdr:cNvPr>
          <xdr:cNvCxnSpPr/>
        </xdr:nvCxnSpPr>
        <xdr:spPr>
          <a:xfrm flipH="1">
            <a:off x="3253468" y="7538357"/>
            <a:ext cx="9525" cy="1009650"/>
          </a:xfrm>
          <a:prstGeom prst="line">
            <a:avLst/>
          </a:prstGeom>
          <a:ln/>
        </xdr:spPr>
        <xdr:style>
          <a:lnRef idx="1">
            <a:schemeClr val="dk1"/>
          </a:lnRef>
          <a:fillRef idx="0">
            <a:schemeClr val="dk1"/>
          </a:fillRef>
          <a:effectRef idx="0">
            <a:schemeClr val="dk1"/>
          </a:effectRef>
          <a:fontRef idx="minor">
            <a:schemeClr val="tx1"/>
          </a:fontRef>
        </xdr:style>
      </xdr:cxnSp>
      <xdr:sp macro="" textlink="">
        <xdr:nvSpPr>
          <xdr:cNvPr id="8" name="TextBox 7">
            <a:extLst>
              <a:ext uri="{FF2B5EF4-FFF2-40B4-BE49-F238E27FC236}">
                <a16:creationId xmlns:a16="http://schemas.microsoft.com/office/drawing/2014/main" id="{00000000-0008-0000-0C00-000008000000}"/>
              </a:ext>
            </a:extLst>
          </xdr:cNvPr>
          <xdr:cNvSpPr txBox="1"/>
        </xdr:nvSpPr>
        <xdr:spPr>
          <a:xfrm>
            <a:off x="3034393" y="7928882"/>
            <a:ext cx="485775" cy="2857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400" b="1">
                <a:latin typeface="Arial" panose="020B0604020202020204" pitchFamily="34" charset="0"/>
                <a:cs typeface="Arial" panose="020B0604020202020204" pitchFamily="34" charset="0"/>
              </a:rPr>
              <a:t>OR</a:t>
            </a:r>
          </a:p>
        </xdr:txBody>
      </xdr:sp>
    </xdr:grpSp>
    <xdr:clientData/>
  </xdr:twoCellAnchor>
  <xdr:twoCellAnchor>
    <xdr:from>
      <xdr:col>4</xdr:col>
      <xdr:colOff>1416855</xdr:colOff>
      <xdr:row>37</xdr:row>
      <xdr:rowOff>71443</xdr:rowOff>
    </xdr:from>
    <xdr:to>
      <xdr:col>5</xdr:col>
      <xdr:colOff>1950027</xdr:colOff>
      <xdr:row>39</xdr:row>
      <xdr:rowOff>30622</xdr:rowOff>
    </xdr:to>
    <xdr:sp macro="" textlink="">
      <xdr:nvSpPr>
        <xdr:cNvPr id="9" name="TextBox 8">
          <a:extLst>
            <a:ext uri="{FF2B5EF4-FFF2-40B4-BE49-F238E27FC236}">
              <a16:creationId xmlns:a16="http://schemas.microsoft.com/office/drawing/2014/main" id="{00000000-0008-0000-0C00-000009000000}"/>
            </a:ext>
          </a:extLst>
        </xdr:cNvPr>
        <xdr:cNvSpPr txBox="1"/>
      </xdr:nvSpPr>
      <xdr:spPr>
        <a:xfrm>
          <a:off x="7560480" y="8358193"/>
          <a:ext cx="3366860" cy="3401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a:t>
          </a:r>
          <a:r>
            <a:rPr lang="en-SG" sz="1100" b="1" baseline="0"/>
            <a:t> have other type of expenses to declare</a:t>
          </a:r>
          <a:endParaRPr lang="en-SG" sz="1100" b="1"/>
        </a:p>
      </xdr:txBody>
    </xdr:sp>
    <xdr:clientData/>
  </xdr:twoCellAnchor>
  <xdr:twoCellAnchor>
    <xdr:from>
      <xdr:col>5</xdr:col>
      <xdr:colOff>2338740</xdr:colOff>
      <xdr:row>37</xdr:row>
      <xdr:rowOff>71444</xdr:rowOff>
    </xdr:from>
    <xdr:to>
      <xdr:col>7</xdr:col>
      <xdr:colOff>181100</xdr:colOff>
      <xdr:row>39</xdr:row>
      <xdr:rowOff>47045</xdr:rowOff>
    </xdr:to>
    <xdr:sp macro="" textlink="">
      <xdr:nvSpPr>
        <xdr:cNvPr id="10" name="TextBox 9">
          <a:extLst>
            <a:ext uri="{FF2B5EF4-FFF2-40B4-BE49-F238E27FC236}">
              <a16:creationId xmlns:a16="http://schemas.microsoft.com/office/drawing/2014/main" id="{00000000-0008-0000-0C00-00000A000000}"/>
            </a:ext>
          </a:extLst>
        </xdr:cNvPr>
        <xdr:cNvSpPr txBox="1"/>
      </xdr:nvSpPr>
      <xdr:spPr>
        <a:xfrm>
          <a:off x="11316053" y="8358194"/>
          <a:ext cx="3366860" cy="356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a:t>
          </a:r>
          <a:r>
            <a:rPr lang="en-SG" sz="1100" b="1" baseline="0"/>
            <a:t> </a:t>
          </a:r>
          <a:r>
            <a:rPr lang="en-SG" sz="1100" b="1"/>
            <a:t>do not have any more expenses to declare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8</xdr:col>
      <xdr:colOff>3024181</xdr:colOff>
      <xdr:row>6</xdr:row>
      <xdr:rowOff>178595</xdr:rowOff>
    </xdr:from>
    <xdr:to>
      <xdr:col>10</xdr:col>
      <xdr:colOff>2505068</xdr:colOff>
      <xdr:row>9</xdr:row>
      <xdr:rowOff>64295</xdr:rowOff>
    </xdr:to>
    <xdr:pic>
      <xdr:nvPicPr>
        <xdr:cNvPr id="5" name="Picture 6">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1" cstate="print"/>
        <a:srcRect l="14626" t="40611" r="27896" b="46432"/>
        <a:stretch>
          <a:fillRect/>
        </a:stretch>
      </xdr:blipFill>
      <xdr:spPr bwMode="auto">
        <a:xfrm>
          <a:off x="18635656" y="1473995"/>
          <a:ext cx="5567362" cy="895350"/>
        </a:xfrm>
        <a:prstGeom prst="rect">
          <a:avLst/>
        </a:prstGeom>
        <a:noFill/>
        <a:ln w="9525">
          <a:noFill/>
          <a:miter lim="800000"/>
          <a:headEnd/>
          <a:tailEnd/>
        </a:ln>
      </xdr:spPr>
    </xdr:pic>
    <xdr:clientData/>
  </xdr:twoCellAnchor>
  <xdr:twoCellAnchor>
    <xdr:from>
      <xdr:col>5</xdr:col>
      <xdr:colOff>642938</xdr:colOff>
      <xdr:row>1</xdr:row>
      <xdr:rowOff>83344</xdr:rowOff>
    </xdr:from>
    <xdr:to>
      <xdr:col>5</xdr:col>
      <xdr:colOff>2176463</xdr:colOff>
      <xdr:row>3</xdr:row>
      <xdr:rowOff>134906</xdr:rowOff>
    </xdr:to>
    <xdr:sp macro="" textlink="">
      <xdr:nvSpPr>
        <xdr:cNvPr id="6" name="Rectangle 5">
          <a:hlinkClick xmlns:r="http://schemas.openxmlformats.org/officeDocument/2006/relationships" r:id="rId2"/>
          <a:extLst>
            <a:ext uri="{FF2B5EF4-FFF2-40B4-BE49-F238E27FC236}">
              <a16:creationId xmlns:a16="http://schemas.microsoft.com/office/drawing/2014/main" id="{00000000-0008-0000-0D00-000006000000}"/>
            </a:ext>
          </a:extLst>
        </xdr:cNvPr>
        <xdr:cNvSpPr/>
      </xdr:nvSpPr>
      <xdr:spPr>
        <a:xfrm>
          <a:off x="8798719" y="273844"/>
          <a:ext cx="1533525"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EDIT</a:t>
          </a:r>
          <a:r>
            <a:rPr lang="en-US" sz="900" b="1" baseline="0">
              <a:latin typeface="Arial" pitchFamily="34" charset="0"/>
              <a:cs typeface="Arial" pitchFamily="34" charset="0"/>
            </a:rPr>
            <a:t> MY PARTICULARS</a:t>
          </a:r>
          <a:endParaRPr lang="en-US" sz="900" b="1">
            <a:latin typeface="Arial" pitchFamily="34" charset="0"/>
            <a:cs typeface="Arial" pitchFamily="34" charset="0"/>
          </a:endParaRPr>
        </a:p>
      </xdr:txBody>
    </xdr:sp>
    <xdr:clientData/>
  </xdr:twoCellAnchor>
  <xdr:twoCellAnchor>
    <xdr:from>
      <xdr:col>5</xdr:col>
      <xdr:colOff>726294</xdr:colOff>
      <xdr:row>38</xdr:row>
      <xdr:rowOff>83350</xdr:rowOff>
    </xdr:from>
    <xdr:to>
      <xdr:col>6</xdr:col>
      <xdr:colOff>1723810</xdr:colOff>
      <xdr:row>40</xdr:row>
      <xdr:rowOff>42529</xdr:rowOff>
    </xdr:to>
    <xdr:sp macro="" textlink="">
      <xdr:nvSpPr>
        <xdr:cNvPr id="10" name="TextBox 9">
          <a:extLst>
            <a:ext uri="{FF2B5EF4-FFF2-40B4-BE49-F238E27FC236}">
              <a16:creationId xmlns:a16="http://schemas.microsoft.com/office/drawing/2014/main" id="{00000000-0008-0000-0D00-00000A000000}"/>
            </a:ext>
          </a:extLst>
        </xdr:cNvPr>
        <xdr:cNvSpPr txBox="1"/>
      </xdr:nvSpPr>
      <xdr:spPr>
        <a:xfrm>
          <a:off x="8882075" y="9310694"/>
          <a:ext cx="3366860" cy="3401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a:t>
          </a:r>
          <a:r>
            <a:rPr lang="en-SG" sz="1100" b="1" baseline="0"/>
            <a:t> have other type of expenses to declare</a:t>
          </a:r>
          <a:endParaRPr lang="en-SG" sz="1100" b="1"/>
        </a:p>
      </xdr:txBody>
    </xdr:sp>
    <xdr:clientData/>
  </xdr:twoCellAnchor>
  <xdr:twoCellAnchor>
    <xdr:from>
      <xdr:col>7</xdr:col>
      <xdr:colOff>17023</xdr:colOff>
      <xdr:row>38</xdr:row>
      <xdr:rowOff>83351</xdr:rowOff>
    </xdr:from>
    <xdr:to>
      <xdr:col>8</xdr:col>
      <xdr:colOff>395414</xdr:colOff>
      <xdr:row>40</xdr:row>
      <xdr:rowOff>58952</xdr:rowOff>
    </xdr:to>
    <xdr:sp macro="" textlink="">
      <xdr:nvSpPr>
        <xdr:cNvPr id="11" name="TextBox 10">
          <a:extLst>
            <a:ext uri="{FF2B5EF4-FFF2-40B4-BE49-F238E27FC236}">
              <a16:creationId xmlns:a16="http://schemas.microsoft.com/office/drawing/2014/main" id="{00000000-0008-0000-0D00-00000B000000}"/>
            </a:ext>
          </a:extLst>
        </xdr:cNvPr>
        <xdr:cNvSpPr txBox="1"/>
      </xdr:nvSpPr>
      <xdr:spPr>
        <a:xfrm>
          <a:off x="12637648" y="9310695"/>
          <a:ext cx="3366860" cy="356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a:t>
          </a:r>
          <a:r>
            <a:rPr lang="en-SG" sz="1100" b="1" baseline="0"/>
            <a:t> </a:t>
          </a:r>
          <a:r>
            <a:rPr lang="en-SG" sz="1100" b="1"/>
            <a:t>do not have any more expenses to declare</a:t>
          </a:r>
        </a:p>
      </xdr:txBody>
    </xdr:sp>
    <xdr:clientData/>
  </xdr:twoCellAnchor>
  <xdr:twoCellAnchor>
    <xdr:from>
      <xdr:col>5</xdr:col>
      <xdr:colOff>1464433</xdr:colOff>
      <xdr:row>40</xdr:row>
      <xdr:rowOff>119060</xdr:rowOff>
    </xdr:from>
    <xdr:to>
      <xdr:col>6</xdr:col>
      <xdr:colOff>666714</xdr:colOff>
      <xdr:row>43</xdr:row>
      <xdr:rowOff>51560</xdr:rowOff>
    </xdr:to>
    <xdr:sp macro="" textlink="">
      <xdr:nvSpPr>
        <xdr:cNvPr id="12" name="Rectangle 11">
          <a:hlinkClick xmlns:r="http://schemas.openxmlformats.org/officeDocument/2006/relationships" r:id="rId3"/>
          <a:extLst>
            <a:ext uri="{FF2B5EF4-FFF2-40B4-BE49-F238E27FC236}">
              <a16:creationId xmlns:a16="http://schemas.microsoft.com/office/drawing/2014/main" id="{00000000-0008-0000-0D00-00000C000000}"/>
            </a:ext>
          </a:extLst>
        </xdr:cNvPr>
        <xdr:cNvSpPr/>
      </xdr:nvSpPr>
      <xdr:spPr>
        <a:xfrm>
          <a:off x="9620214" y="9727404"/>
          <a:ext cx="1571625"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BACK TO MAIN MENU</a:t>
          </a:r>
        </a:p>
      </xdr:txBody>
    </xdr:sp>
    <xdr:clientData/>
  </xdr:twoCellAnchor>
  <xdr:twoCellAnchor>
    <xdr:from>
      <xdr:col>7</xdr:col>
      <xdr:colOff>1185818</xdr:colOff>
      <xdr:row>40</xdr:row>
      <xdr:rowOff>135726</xdr:rowOff>
    </xdr:from>
    <xdr:to>
      <xdr:col>7</xdr:col>
      <xdr:colOff>2709818</xdr:colOff>
      <xdr:row>43</xdr:row>
      <xdr:rowOff>68226</xdr:rowOff>
    </xdr:to>
    <xdr:sp macro="" textlink="">
      <xdr:nvSpPr>
        <xdr:cNvPr id="13" name="Rectangle 12">
          <a:hlinkClick xmlns:r="http://schemas.openxmlformats.org/officeDocument/2006/relationships" r:id="rId4"/>
          <a:extLst>
            <a:ext uri="{FF2B5EF4-FFF2-40B4-BE49-F238E27FC236}">
              <a16:creationId xmlns:a16="http://schemas.microsoft.com/office/drawing/2014/main" id="{00000000-0008-0000-0D00-00000D000000}"/>
            </a:ext>
          </a:extLst>
        </xdr:cNvPr>
        <xdr:cNvSpPr/>
      </xdr:nvSpPr>
      <xdr:spPr>
        <a:xfrm>
          <a:off x="13806443" y="9744070"/>
          <a:ext cx="1524000"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PROCEED</a:t>
          </a:r>
          <a:r>
            <a:rPr lang="en-US" sz="900" b="1" baseline="0">
              <a:latin typeface="Arial" pitchFamily="34" charset="0"/>
              <a:cs typeface="Arial" pitchFamily="34" charset="0"/>
            </a:rPr>
            <a:t> TO SUMMARY OF CLAIMS</a:t>
          </a:r>
          <a:endParaRPr lang="en-US" sz="900" b="1">
            <a:latin typeface="Arial" pitchFamily="34" charset="0"/>
            <a:cs typeface="Arial" pitchFamily="34" charset="0"/>
          </a:endParaRPr>
        </a:p>
      </xdr:txBody>
    </xdr:sp>
    <xdr:clientData/>
  </xdr:twoCellAnchor>
  <xdr:twoCellAnchor>
    <xdr:from>
      <xdr:col>6</xdr:col>
      <xdr:colOff>1662068</xdr:colOff>
      <xdr:row>39</xdr:row>
      <xdr:rowOff>40476</xdr:rowOff>
    </xdr:from>
    <xdr:to>
      <xdr:col>7</xdr:col>
      <xdr:colOff>52343</xdr:colOff>
      <xdr:row>43</xdr:row>
      <xdr:rowOff>88101</xdr:rowOff>
    </xdr:to>
    <xdr:grpSp>
      <xdr:nvGrpSpPr>
        <xdr:cNvPr id="14" name="Group 13">
          <a:extLst>
            <a:ext uri="{FF2B5EF4-FFF2-40B4-BE49-F238E27FC236}">
              <a16:creationId xmlns:a16="http://schemas.microsoft.com/office/drawing/2014/main" id="{00000000-0008-0000-0D00-00000E000000}"/>
            </a:ext>
          </a:extLst>
        </xdr:cNvPr>
        <xdr:cNvGrpSpPr/>
      </xdr:nvGrpSpPr>
      <xdr:grpSpPr>
        <a:xfrm>
          <a:off x="12187193" y="9458320"/>
          <a:ext cx="485775" cy="809625"/>
          <a:chOff x="3034393" y="7538357"/>
          <a:chExt cx="485775" cy="1009650"/>
        </a:xfrm>
      </xdr:grpSpPr>
      <xdr:cxnSp macro="">
        <xdr:nvCxnSpPr>
          <xdr:cNvPr id="15" name="Straight Connector 14">
            <a:extLst>
              <a:ext uri="{FF2B5EF4-FFF2-40B4-BE49-F238E27FC236}">
                <a16:creationId xmlns:a16="http://schemas.microsoft.com/office/drawing/2014/main" id="{00000000-0008-0000-0D00-00000F000000}"/>
              </a:ext>
            </a:extLst>
          </xdr:cNvPr>
          <xdr:cNvCxnSpPr/>
        </xdr:nvCxnSpPr>
        <xdr:spPr>
          <a:xfrm flipH="1">
            <a:off x="3253468" y="7538357"/>
            <a:ext cx="9525" cy="1009650"/>
          </a:xfrm>
          <a:prstGeom prst="line">
            <a:avLst/>
          </a:prstGeom>
          <a:ln/>
        </xdr:spPr>
        <xdr:style>
          <a:lnRef idx="1">
            <a:schemeClr val="dk1"/>
          </a:lnRef>
          <a:fillRef idx="0">
            <a:schemeClr val="dk1"/>
          </a:fillRef>
          <a:effectRef idx="0">
            <a:schemeClr val="dk1"/>
          </a:effectRef>
          <a:fontRef idx="minor">
            <a:schemeClr val="tx1"/>
          </a:fontRef>
        </xdr:style>
      </xdr:cxnSp>
      <xdr:sp macro="" textlink="">
        <xdr:nvSpPr>
          <xdr:cNvPr id="16" name="TextBox 15">
            <a:extLst>
              <a:ext uri="{FF2B5EF4-FFF2-40B4-BE49-F238E27FC236}">
                <a16:creationId xmlns:a16="http://schemas.microsoft.com/office/drawing/2014/main" id="{00000000-0008-0000-0D00-000010000000}"/>
              </a:ext>
            </a:extLst>
          </xdr:cNvPr>
          <xdr:cNvSpPr txBox="1"/>
        </xdr:nvSpPr>
        <xdr:spPr>
          <a:xfrm>
            <a:off x="3034393" y="7928882"/>
            <a:ext cx="485775" cy="2857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400" b="1">
                <a:latin typeface="Arial" panose="020B0604020202020204" pitchFamily="34" charset="0"/>
                <a:cs typeface="Arial" panose="020B0604020202020204" pitchFamily="34" charset="0"/>
              </a:rPr>
              <a:t>OR</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642938</xdr:colOff>
      <xdr:row>1</xdr:row>
      <xdr:rowOff>83344</xdr:rowOff>
    </xdr:from>
    <xdr:to>
      <xdr:col>5</xdr:col>
      <xdr:colOff>2176463</xdr:colOff>
      <xdr:row>3</xdr:row>
      <xdr:rowOff>134906</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00000000-0008-0000-0E00-000003000000}"/>
            </a:ext>
          </a:extLst>
        </xdr:cNvPr>
        <xdr:cNvSpPr/>
      </xdr:nvSpPr>
      <xdr:spPr>
        <a:xfrm>
          <a:off x="8796338" y="273844"/>
          <a:ext cx="1533525" cy="508762"/>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EDIT</a:t>
          </a:r>
          <a:r>
            <a:rPr lang="en-US" sz="900" b="1" baseline="0">
              <a:latin typeface="Arial" pitchFamily="34" charset="0"/>
              <a:cs typeface="Arial" pitchFamily="34" charset="0"/>
            </a:rPr>
            <a:t> MY PARTICULARS</a:t>
          </a:r>
          <a:endParaRPr lang="en-US" sz="900" b="1">
            <a:latin typeface="Arial" pitchFamily="34" charset="0"/>
            <a:cs typeface="Arial" pitchFamily="34" charset="0"/>
          </a:endParaRPr>
        </a:p>
      </xdr:txBody>
    </xdr:sp>
    <xdr:clientData/>
  </xdr:twoCellAnchor>
  <xdr:twoCellAnchor>
    <xdr:from>
      <xdr:col>5</xdr:col>
      <xdr:colOff>726294</xdr:colOff>
      <xdr:row>38</xdr:row>
      <xdr:rowOff>83350</xdr:rowOff>
    </xdr:from>
    <xdr:to>
      <xdr:col>6</xdr:col>
      <xdr:colOff>1723810</xdr:colOff>
      <xdr:row>40</xdr:row>
      <xdr:rowOff>42529</xdr:rowOff>
    </xdr:to>
    <xdr:sp macro="" textlink="">
      <xdr:nvSpPr>
        <xdr:cNvPr id="4" name="TextBox 3">
          <a:extLst>
            <a:ext uri="{FF2B5EF4-FFF2-40B4-BE49-F238E27FC236}">
              <a16:creationId xmlns:a16="http://schemas.microsoft.com/office/drawing/2014/main" id="{00000000-0008-0000-0E00-000004000000}"/>
            </a:ext>
          </a:extLst>
        </xdr:cNvPr>
        <xdr:cNvSpPr txBox="1"/>
      </xdr:nvSpPr>
      <xdr:spPr>
        <a:xfrm>
          <a:off x="8879694" y="9379750"/>
          <a:ext cx="3369241" cy="3401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a:t>
          </a:r>
          <a:r>
            <a:rPr lang="en-SG" sz="1100" b="1" baseline="0"/>
            <a:t> have other type of expenses to declare</a:t>
          </a:r>
          <a:endParaRPr lang="en-SG" sz="1100" b="1"/>
        </a:p>
      </xdr:txBody>
    </xdr:sp>
    <xdr:clientData/>
  </xdr:twoCellAnchor>
  <xdr:twoCellAnchor>
    <xdr:from>
      <xdr:col>7</xdr:col>
      <xdr:colOff>17023</xdr:colOff>
      <xdr:row>38</xdr:row>
      <xdr:rowOff>83351</xdr:rowOff>
    </xdr:from>
    <xdr:to>
      <xdr:col>8</xdr:col>
      <xdr:colOff>395414</xdr:colOff>
      <xdr:row>40</xdr:row>
      <xdr:rowOff>58952</xdr:rowOff>
    </xdr:to>
    <xdr:sp macro="" textlink="">
      <xdr:nvSpPr>
        <xdr:cNvPr id="5" name="TextBox 4">
          <a:extLst>
            <a:ext uri="{FF2B5EF4-FFF2-40B4-BE49-F238E27FC236}">
              <a16:creationId xmlns:a16="http://schemas.microsoft.com/office/drawing/2014/main" id="{00000000-0008-0000-0E00-000005000000}"/>
            </a:ext>
          </a:extLst>
        </xdr:cNvPr>
        <xdr:cNvSpPr txBox="1"/>
      </xdr:nvSpPr>
      <xdr:spPr>
        <a:xfrm>
          <a:off x="12637648" y="9379751"/>
          <a:ext cx="3369241" cy="356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a:t>
          </a:r>
          <a:r>
            <a:rPr lang="en-SG" sz="1100" b="1" baseline="0"/>
            <a:t> </a:t>
          </a:r>
          <a:r>
            <a:rPr lang="en-SG" sz="1100" b="1"/>
            <a:t>do not have any more expenses to declare</a:t>
          </a:r>
        </a:p>
      </xdr:txBody>
    </xdr:sp>
    <xdr:clientData/>
  </xdr:twoCellAnchor>
  <xdr:twoCellAnchor>
    <xdr:from>
      <xdr:col>5</xdr:col>
      <xdr:colOff>1464433</xdr:colOff>
      <xdr:row>40</xdr:row>
      <xdr:rowOff>119060</xdr:rowOff>
    </xdr:from>
    <xdr:to>
      <xdr:col>6</xdr:col>
      <xdr:colOff>666714</xdr:colOff>
      <xdr:row>43</xdr:row>
      <xdr:rowOff>51560</xdr:rowOff>
    </xdr:to>
    <xdr:sp macro="" textlink="">
      <xdr:nvSpPr>
        <xdr:cNvPr id="6" name="Rectangle 5">
          <a:hlinkClick xmlns:r="http://schemas.openxmlformats.org/officeDocument/2006/relationships" r:id="rId2"/>
          <a:extLst>
            <a:ext uri="{FF2B5EF4-FFF2-40B4-BE49-F238E27FC236}">
              <a16:creationId xmlns:a16="http://schemas.microsoft.com/office/drawing/2014/main" id="{00000000-0008-0000-0E00-000006000000}"/>
            </a:ext>
          </a:extLst>
        </xdr:cNvPr>
        <xdr:cNvSpPr/>
      </xdr:nvSpPr>
      <xdr:spPr>
        <a:xfrm>
          <a:off x="9617833" y="9796460"/>
          <a:ext cx="1574006"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BACK TO MAIN MENU</a:t>
          </a:r>
        </a:p>
      </xdr:txBody>
    </xdr:sp>
    <xdr:clientData/>
  </xdr:twoCellAnchor>
  <xdr:twoCellAnchor>
    <xdr:from>
      <xdr:col>7</xdr:col>
      <xdr:colOff>1185818</xdr:colOff>
      <xdr:row>40</xdr:row>
      <xdr:rowOff>135726</xdr:rowOff>
    </xdr:from>
    <xdr:to>
      <xdr:col>7</xdr:col>
      <xdr:colOff>2709818</xdr:colOff>
      <xdr:row>43</xdr:row>
      <xdr:rowOff>68226</xdr:rowOff>
    </xdr:to>
    <xdr:sp macro="" textlink="">
      <xdr:nvSpPr>
        <xdr:cNvPr id="7" name="Rectangle 6">
          <a:hlinkClick xmlns:r="http://schemas.openxmlformats.org/officeDocument/2006/relationships" r:id="rId3"/>
          <a:extLst>
            <a:ext uri="{FF2B5EF4-FFF2-40B4-BE49-F238E27FC236}">
              <a16:creationId xmlns:a16="http://schemas.microsoft.com/office/drawing/2014/main" id="{00000000-0008-0000-0E00-000007000000}"/>
            </a:ext>
          </a:extLst>
        </xdr:cNvPr>
        <xdr:cNvSpPr/>
      </xdr:nvSpPr>
      <xdr:spPr>
        <a:xfrm>
          <a:off x="13806443" y="9813126"/>
          <a:ext cx="1524000"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PROCEED</a:t>
          </a:r>
          <a:r>
            <a:rPr lang="en-US" sz="900" b="1" baseline="0">
              <a:latin typeface="Arial" pitchFamily="34" charset="0"/>
              <a:cs typeface="Arial" pitchFamily="34" charset="0"/>
            </a:rPr>
            <a:t> TO SUMMARY OF CLAIMS</a:t>
          </a:r>
          <a:endParaRPr lang="en-US" sz="900" b="1">
            <a:latin typeface="Arial" pitchFamily="34" charset="0"/>
            <a:cs typeface="Arial" pitchFamily="34" charset="0"/>
          </a:endParaRPr>
        </a:p>
      </xdr:txBody>
    </xdr:sp>
    <xdr:clientData/>
  </xdr:twoCellAnchor>
  <xdr:twoCellAnchor>
    <xdr:from>
      <xdr:col>6</xdr:col>
      <xdr:colOff>1662068</xdr:colOff>
      <xdr:row>39</xdr:row>
      <xdr:rowOff>40476</xdr:rowOff>
    </xdr:from>
    <xdr:to>
      <xdr:col>7</xdr:col>
      <xdr:colOff>52343</xdr:colOff>
      <xdr:row>43</xdr:row>
      <xdr:rowOff>88101</xdr:rowOff>
    </xdr:to>
    <xdr:grpSp>
      <xdr:nvGrpSpPr>
        <xdr:cNvPr id="8" name="Group 7">
          <a:extLst>
            <a:ext uri="{FF2B5EF4-FFF2-40B4-BE49-F238E27FC236}">
              <a16:creationId xmlns:a16="http://schemas.microsoft.com/office/drawing/2014/main" id="{00000000-0008-0000-0E00-000008000000}"/>
            </a:ext>
          </a:extLst>
        </xdr:cNvPr>
        <xdr:cNvGrpSpPr/>
      </xdr:nvGrpSpPr>
      <xdr:grpSpPr>
        <a:xfrm>
          <a:off x="12187193" y="9458320"/>
          <a:ext cx="485775" cy="809625"/>
          <a:chOff x="3034393" y="7538357"/>
          <a:chExt cx="485775" cy="1009650"/>
        </a:xfrm>
      </xdr:grpSpPr>
      <xdr:cxnSp macro="">
        <xdr:nvCxnSpPr>
          <xdr:cNvPr id="9" name="Straight Connector 8">
            <a:extLst>
              <a:ext uri="{FF2B5EF4-FFF2-40B4-BE49-F238E27FC236}">
                <a16:creationId xmlns:a16="http://schemas.microsoft.com/office/drawing/2014/main" id="{00000000-0008-0000-0E00-000009000000}"/>
              </a:ext>
            </a:extLst>
          </xdr:cNvPr>
          <xdr:cNvCxnSpPr/>
        </xdr:nvCxnSpPr>
        <xdr:spPr>
          <a:xfrm flipH="1">
            <a:off x="3253468" y="7538357"/>
            <a:ext cx="9525" cy="1009650"/>
          </a:xfrm>
          <a:prstGeom prst="line">
            <a:avLst/>
          </a:prstGeom>
          <a:ln/>
        </xdr:spPr>
        <xdr:style>
          <a:lnRef idx="1">
            <a:schemeClr val="dk1"/>
          </a:lnRef>
          <a:fillRef idx="0">
            <a:schemeClr val="dk1"/>
          </a:fillRef>
          <a:effectRef idx="0">
            <a:schemeClr val="dk1"/>
          </a:effectRef>
          <a:fontRef idx="minor">
            <a:schemeClr val="tx1"/>
          </a:fontRef>
        </xdr:style>
      </xdr:cxnSp>
      <xdr:sp macro="" textlink="">
        <xdr:nvSpPr>
          <xdr:cNvPr id="10" name="TextBox 9">
            <a:extLst>
              <a:ext uri="{FF2B5EF4-FFF2-40B4-BE49-F238E27FC236}">
                <a16:creationId xmlns:a16="http://schemas.microsoft.com/office/drawing/2014/main" id="{00000000-0008-0000-0E00-00000A000000}"/>
              </a:ext>
            </a:extLst>
          </xdr:cNvPr>
          <xdr:cNvSpPr txBox="1"/>
        </xdr:nvSpPr>
        <xdr:spPr>
          <a:xfrm>
            <a:off x="3034393" y="7928882"/>
            <a:ext cx="485775" cy="2857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400" b="1">
                <a:latin typeface="Arial" panose="020B0604020202020204" pitchFamily="34" charset="0"/>
                <a:cs typeface="Arial" panose="020B0604020202020204" pitchFamily="34" charset="0"/>
              </a:rPr>
              <a:t>OR</a:t>
            </a:r>
          </a:p>
        </xdr:txBody>
      </xdr:sp>
    </xdr:grpSp>
    <xdr:clientData/>
  </xdr:twoCellAnchor>
  <xdr:twoCellAnchor editAs="oneCell">
    <xdr:from>
      <xdr:col>8</xdr:col>
      <xdr:colOff>3059906</xdr:colOff>
      <xdr:row>6</xdr:row>
      <xdr:rowOff>297656</xdr:rowOff>
    </xdr:from>
    <xdr:to>
      <xdr:col>10</xdr:col>
      <xdr:colOff>2428874</xdr:colOff>
      <xdr:row>10</xdr:row>
      <xdr:rowOff>38099</xdr:rowOff>
    </xdr:to>
    <xdr:pic>
      <xdr:nvPicPr>
        <xdr:cNvPr id="11" name="Picture 10">
          <a:extLst>
            <a:ext uri="{FF2B5EF4-FFF2-40B4-BE49-F238E27FC236}">
              <a16:creationId xmlns:a16="http://schemas.microsoft.com/office/drawing/2014/main" id="{00000000-0008-0000-0E00-00000B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8669000" y="1583531"/>
          <a:ext cx="5453062" cy="10977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5</xdr:col>
      <xdr:colOff>642938</xdr:colOff>
      <xdr:row>1</xdr:row>
      <xdr:rowOff>83344</xdr:rowOff>
    </xdr:from>
    <xdr:to>
      <xdr:col>5</xdr:col>
      <xdr:colOff>2176463</xdr:colOff>
      <xdr:row>3</xdr:row>
      <xdr:rowOff>134906</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8796338" y="273844"/>
          <a:ext cx="1533525" cy="508762"/>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EDIT</a:t>
          </a:r>
          <a:r>
            <a:rPr lang="en-US" sz="900" b="1" baseline="0">
              <a:latin typeface="Arial" pitchFamily="34" charset="0"/>
              <a:cs typeface="Arial" pitchFamily="34" charset="0"/>
            </a:rPr>
            <a:t> MY PARTICULARS</a:t>
          </a:r>
          <a:endParaRPr lang="en-US" sz="900" b="1">
            <a:latin typeface="Arial" pitchFamily="34" charset="0"/>
            <a:cs typeface="Arial" pitchFamily="34" charset="0"/>
          </a:endParaRPr>
        </a:p>
      </xdr:txBody>
    </xdr:sp>
    <xdr:clientData/>
  </xdr:twoCellAnchor>
  <xdr:twoCellAnchor>
    <xdr:from>
      <xdr:col>5</xdr:col>
      <xdr:colOff>726294</xdr:colOff>
      <xdr:row>38</xdr:row>
      <xdr:rowOff>83350</xdr:rowOff>
    </xdr:from>
    <xdr:to>
      <xdr:col>6</xdr:col>
      <xdr:colOff>1723810</xdr:colOff>
      <xdr:row>40</xdr:row>
      <xdr:rowOff>42529</xdr:rowOff>
    </xdr:to>
    <xdr:sp macro="" textlink="">
      <xdr:nvSpPr>
        <xdr:cNvPr id="3" name="TextBox 2">
          <a:extLst>
            <a:ext uri="{FF2B5EF4-FFF2-40B4-BE49-F238E27FC236}">
              <a16:creationId xmlns:a16="http://schemas.microsoft.com/office/drawing/2014/main" id="{00000000-0008-0000-0F00-000003000000}"/>
            </a:ext>
          </a:extLst>
        </xdr:cNvPr>
        <xdr:cNvSpPr txBox="1"/>
      </xdr:nvSpPr>
      <xdr:spPr>
        <a:xfrm>
          <a:off x="8879694" y="9379750"/>
          <a:ext cx="3369241" cy="3401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a:t>
          </a:r>
          <a:r>
            <a:rPr lang="en-SG" sz="1100" b="1" baseline="0"/>
            <a:t> have other type of expenses to declare</a:t>
          </a:r>
          <a:endParaRPr lang="en-SG" sz="1100" b="1"/>
        </a:p>
      </xdr:txBody>
    </xdr:sp>
    <xdr:clientData/>
  </xdr:twoCellAnchor>
  <xdr:twoCellAnchor>
    <xdr:from>
      <xdr:col>7</xdr:col>
      <xdr:colOff>17023</xdr:colOff>
      <xdr:row>38</xdr:row>
      <xdr:rowOff>83351</xdr:rowOff>
    </xdr:from>
    <xdr:to>
      <xdr:col>8</xdr:col>
      <xdr:colOff>395414</xdr:colOff>
      <xdr:row>40</xdr:row>
      <xdr:rowOff>58952</xdr:rowOff>
    </xdr:to>
    <xdr:sp macro="" textlink="">
      <xdr:nvSpPr>
        <xdr:cNvPr id="4" name="TextBox 3">
          <a:extLst>
            <a:ext uri="{FF2B5EF4-FFF2-40B4-BE49-F238E27FC236}">
              <a16:creationId xmlns:a16="http://schemas.microsoft.com/office/drawing/2014/main" id="{00000000-0008-0000-0F00-000004000000}"/>
            </a:ext>
          </a:extLst>
        </xdr:cNvPr>
        <xdr:cNvSpPr txBox="1"/>
      </xdr:nvSpPr>
      <xdr:spPr>
        <a:xfrm>
          <a:off x="12637648" y="9379751"/>
          <a:ext cx="3369241" cy="356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a:t>
          </a:r>
          <a:r>
            <a:rPr lang="en-SG" sz="1100" b="1" baseline="0"/>
            <a:t> </a:t>
          </a:r>
          <a:r>
            <a:rPr lang="en-SG" sz="1100" b="1"/>
            <a:t>do not have any more expenses to declare</a:t>
          </a:r>
        </a:p>
      </xdr:txBody>
    </xdr:sp>
    <xdr:clientData/>
  </xdr:twoCellAnchor>
  <xdr:twoCellAnchor>
    <xdr:from>
      <xdr:col>5</xdr:col>
      <xdr:colOff>1464433</xdr:colOff>
      <xdr:row>40</xdr:row>
      <xdr:rowOff>119060</xdr:rowOff>
    </xdr:from>
    <xdr:to>
      <xdr:col>6</xdr:col>
      <xdr:colOff>666714</xdr:colOff>
      <xdr:row>43</xdr:row>
      <xdr:rowOff>51560</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00000000-0008-0000-0F00-000005000000}"/>
            </a:ext>
          </a:extLst>
        </xdr:cNvPr>
        <xdr:cNvSpPr/>
      </xdr:nvSpPr>
      <xdr:spPr>
        <a:xfrm>
          <a:off x="9617833" y="9796460"/>
          <a:ext cx="1574006"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BACK TO MAIN MENU</a:t>
          </a:r>
        </a:p>
      </xdr:txBody>
    </xdr:sp>
    <xdr:clientData/>
  </xdr:twoCellAnchor>
  <xdr:twoCellAnchor>
    <xdr:from>
      <xdr:col>7</xdr:col>
      <xdr:colOff>1185818</xdr:colOff>
      <xdr:row>40</xdr:row>
      <xdr:rowOff>135726</xdr:rowOff>
    </xdr:from>
    <xdr:to>
      <xdr:col>7</xdr:col>
      <xdr:colOff>2709818</xdr:colOff>
      <xdr:row>43</xdr:row>
      <xdr:rowOff>68226</xdr:rowOff>
    </xdr:to>
    <xdr:sp macro="" textlink="">
      <xdr:nvSpPr>
        <xdr:cNvPr id="6" name="Rectangle 5">
          <a:hlinkClick xmlns:r="http://schemas.openxmlformats.org/officeDocument/2006/relationships" r:id="rId3"/>
          <a:extLst>
            <a:ext uri="{FF2B5EF4-FFF2-40B4-BE49-F238E27FC236}">
              <a16:creationId xmlns:a16="http://schemas.microsoft.com/office/drawing/2014/main" id="{00000000-0008-0000-0F00-000006000000}"/>
            </a:ext>
          </a:extLst>
        </xdr:cNvPr>
        <xdr:cNvSpPr/>
      </xdr:nvSpPr>
      <xdr:spPr>
        <a:xfrm>
          <a:off x="13806443" y="9813126"/>
          <a:ext cx="1524000"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PROCEED</a:t>
          </a:r>
          <a:r>
            <a:rPr lang="en-US" sz="900" b="1" baseline="0">
              <a:latin typeface="Arial" pitchFamily="34" charset="0"/>
              <a:cs typeface="Arial" pitchFamily="34" charset="0"/>
            </a:rPr>
            <a:t> TO SUMMARY OF CLAIMS</a:t>
          </a:r>
          <a:endParaRPr lang="en-US" sz="900" b="1">
            <a:latin typeface="Arial" pitchFamily="34" charset="0"/>
            <a:cs typeface="Arial" pitchFamily="34" charset="0"/>
          </a:endParaRPr>
        </a:p>
      </xdr:txBody>
    </xdr:sp>
    <xdr:clientData/>
  </xdr:twoCellAnchor>
  <xdr:twoCellAnchor>
    <xdr:from>
      <xdr:col>6</xdr:col>
      <xdr:colOff>1662068</xdr:colOff>
      <xdr:row>39</xdr:row>
      <xdr:rowOff>40476</xdr:rowOff>
    </xdr:from>
    <xdr:to>
      <xdr:col>7</xdr:col>
      <xdr:colOff>52343</xdr:colOff>
      <xdr:row>43</xdr:row>
      <xdr:rowOff>88101</xdr:rowOff>
    </xdr:to>
    <xdr:grpSp>
      <xdr:nvGrpSpPr>
        <xdr:cNvPr id="7" name="Group 6">
          <a:extLst>
            <a:ext uri="{FF2B5EF4-FFF2-40B4-BE49-F238E27FC236}">
              <a16:creationId xmlns:a16="http://schemas.microsoft.com/office/drawing/2014/main" id="{00000000-0008-0000-0F00-000007000000}"/>
            </a:ext>
          </a:extLst>
        </xdr:cNvPr>
        <xdr:cNvGrpSpPr/>
      </xdr:nvGrpSpPr>
      <xdr:grpSpPr>
        <a:xfrm>
          <a:off x="12187193" y="9458320"/>
          <a:ext cx="485775" cy="809625"/>
          <a:chOff x="3034393" y="7538357"/>
          <a:chExt cx="485775" cy="1009650"/>
        </a:xfrm>
      </xdr:grpSpPr>
      <xdr:cxnSp macro="">
        <xdr:nvCxnSpPr>
          <xdr:cNvPr id="8" name="Straight Connector 7">
            <a:extLst>
              <a:ext uri="{FF2B5EF4-FFF2-40B4-BE49-F238E27FC236}">
                <a16:creationId xmlns:a16="http://schemas.microsoft.com/office/drawing/2014/main" id="{00000000-0008-0000-0F00-000008000000}"/>
              </a:ext>
            </a:extLst>
          </xdr:cNvPr>
          <xdr:cNvCxnSpPr/>
        </xdr:nvCxnSpPr>
        <xdr:spPr>
          <a:xfrm flipH="1">
            <a:off x="3253468" y="7538357"/>
            <a:ext cx="9525" cy="1009650"/>
          </a:xfrm>
          <a:prstGeom prst="line">
            <a:avLst/>
          </a:prstGeom>
          <a:ln/>
        </xdr:spPr>
        <xdr:style>
          <a:lnRef idx="1">
            <a:schemeClr val="dk1"/>
          </a:lnRef>
          <a:fillRef idx="0">
            <a:schemeClr val="dk1"/>
          </a:fillRef>
          <a:effectRef idx="0">
            <a:schemeClr val="dk1"/>
          </a:effectRef>
          <a:fontRef idx="minor">
            <a:schemeClr val="tx1"/>
          </a:fontRef>
        </xdr:style>
      </xdr:cxnSp>
      <xdr:sp macro="" textlink="">
        <xdr:nvSpPr>
          <xdr:cNvPr id="9" name="TextBox 8">
            <a:extLst>
              <a:ext uri="{FF2B5EF4-FFF2-40B4-BE49-F238E27FC236}">
                <a16:creationId xmlns:a16="http://schemas.microsoft.com/office/drawing/2014/main" id="{00000000-0008-0000-0F00-000009000000}"/>
              </a:ext>
            </a:extLst>
          </xdr:cNvPr>
          <xdr:cNvSpPr txBox="1"/>
        </xdr:nvSpPr>
        <xdr:spPr>
          <a:xfrm>
            <a:off x="3034393" y="7928882"/>
            <a:ext cx="485775" cy="2857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400" b="1">
                <a:latin typeface="Arial" panose="020B0604020202020204" pitchFamily="34" charset="0"/>
                <a:cs typeface="Arial" panose="020B0604020202020204" pitchFamily="34" charset="0"/>
              </a:rPr>
              <a:t>OR</a:t>
            </a:r>
          </a:p>
        </xdr:txBody>
      </xdr:sp>
    </xdr:grpSp>
    <xdr:clientData/>
  </xdr:twoCellAnchor>
  <xdr:twoCellAnchor editAs="oneCell">
    <xdr:from>
      <xdr:col>8</xdr:col>
      <xdr:colOff>993321</xdr:colOff>
      <xdr:row>6</xdr:row>
      <xdr:rowOff>169706</xdr:rowOff>
    </xdr:from>
    <xdr:to>
      <xdr:col>10</xdr:col>
      <xdr:colOff>1251856</xdr:colOff>
      <xdr:row>10</xdr:row>
      <xdr:rowOff>54426</xdr:rowOff>
    </xdr:to>
    <xdr:pic>
      <xdr:nvPicPr>
        <xdr:cNvPr id="11" name="Picture 10">
          <a:extLst>
            <a:ext uri="{FF2B5EF4-FFF2-40B4-BE49-F238E27FC236}">
              <a16:creationId xmlns:a16="http://schemas.microsoft.com/office/drawing/2014/main" id="{00000000-0008-0000-0F00-00000B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6614321" y="1475992"/>
          <a:ext cx="6354535" cy="12590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3</xdr:col>
      <xdr:colOff>1012022</xdr:colOff>
      <xdr:row>38</xdr:row>
      <xdr:rowOff>83343</xdr:rowOff>
    </xdr:from>
    <xdr:to>
      <xdr:col>4</xdr:col>
      <xdr:colOff>1250147</xdr:colOff>
      <xdr:row>41</xdr:row>
      <xdr:rowOff>15843</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5714991" y="8798718"/>
          <a:ext cx="1571625"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BACK</a:t>
          </a:r>
          <a:r>
            <a:rPr lang="en-US" sz="900" b="1" baseline="0">
              <a:latin typeface="Arial" pitchFamily="34" charset="0"/>
              <a:cs typeface="Arial" pitchFamily="34" charset="0"/>
            </a:rPr>
            <a:t> TO MAIN MENU</a:t>
          </a:r>
          <a:endParaRPr lang="en-US" sz="900" b="1">
            <a:latin typeface="Arial" pitchFamily="34" charset="0"/>
            <a:cs typeface="Arial" pitchFamily="34" charset="0"/>
          </a:endParaRPr>
        </a:p>
      </xdr:txBody>
    </xdr:sp>
    <xdr:clientData/>
  </xdr:twoCellAnchor>
  <xdr:twoCellAnchor>
    <xdr:from>
      <xdr:col>5</xdr:col>
      <xdr:colOff>2447899</xdr:colOff>
      <xdr:row>38</xdr:row>
      <xdr:rowOff>64290</xdr:rowOff>
    </xdr:from>
    <xdr:to>
      <xdr:col>6</xdr:col>
      <xdr:colOff>1381106</xdr:colOff>
      <xdr:row>40</xdr:row>
      <xdr:rowOff>187290</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00000000-0008-0000-1000-000004000000}"/>
            </a:ext>
          </a:extLst>
        </xdr:cNvPr>
        <xdr:cNvSpPr/>
      </xdr:nvSpPr>
      <xdr:spPr>
        <a:xfrm>
          <a:off x="9925024" y="8779665"/>
          <a:ext cx="1552582"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PROCEED</a:t>
          </a:r>
          <a:r>
            <a:rPr lang="en-US" sz="900" b="1" baseline="0">
              <a:latin typeface="Arial" pitchFamily="34" charset="0"/>
              <a:cs typeface="Arial" pitchFamily="34" charset="0"/>
            </a:rPr>
            <a:t> TO SUMMARY OF CLAIMS</a:t>
          </a:r>
          <a:endParaRPr lang="en-US" sz="900" b="1">
            <a:latin typeface="Arial" pitchFamily="34" charset="0"/>
            <a:cs typeface="Arial" pitchFamily="34" charset="0"/>
          </a:endParaRPr>
        </a:p>
      </xdr:txBody>
    </xdr:sp>
    <xdr:clientData/>
  </xdr:twoCellAnchor>
  <xdr:twoCellAnchor>
    <xdr:from>
      <xdr:col>5</xdr:col>
      <xdr:colOff>595312</xdr:colOff>
      <xdr:row>1</xdr:row>
      <xdr:rowOff>83344</xdr:rowOff>
    </xdr:from>
    <xdr:to>
      <xdr:col>5</xdr:col>
      <xdr:colOff>2128837</xdr:colOff>
      <xdr:row>3</xdr:row>
      <xdr:rowOff>134906</xdr:rowOff>
    </xdr:to>
    <xdr:sp macro="" textlink="">
      <xdr:nvSpPr>
        <xdr:cNvPr id="5" name="Rectangle 4">
          <a:hlinkClick xmlns:r="http://schemas.openxmlformats.org/officeDocument/2006/relationships" r:id="rId3"/>
          <a:extLst>
            <a:ext uri="{FF2B5EF4-FFF2-40B4-BE49-F238E27FC236}">
              <a16:creationId xmlns:a16="http://schemas.microsoft.com/office/drawing/2014/main" id="{00000000-0008-0000-1000-000005000000}"/>
            </a:ext>
          </a:extLst>
        </xdr:cNvPr>
        <xdr:cNvSpPr/>
      </xdr:nvSpPr>
      <xdr:spPr>
        <a:xfrm>
          <a:off x="8072437" y="273844"/>
          <a:ext cx="1533525"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EDIT</a:t>
          </a:r>
          <a:r>
            <a:rPr lang="en-US" sz="900" b="1" baseline="0">
              <a:latin typeface="Arial" pitchFamily="34" charset="0"/>
              <a:cs typeface="Arial" pitchFamily="34" charset="0"/>
            </a:rPr>
            <a:t> MY PARTICULARS</a:t>
          </a:r>
          <a:endParaRPr lang="en-US" sz="900" b="1">
            <a:latin typeface="Arial" pitchFamily="34" charset="0"/>
            <a:cs typeface="Arial" pitchFamily="34" charset="0"/>
          </a:endParaRPr>
        </a:p>
      </xdr:txBody>
    </xdr:sp>
    <xdr:clientData/>
  </xdr:twoCellAnchor>
  <xdr:twoCellAnchor>
    <xdr:from>
      <xdr:col>5</xdr:col>
      <xdr:colOff>971524</xdr:colOff>
      <xdr:row>36</xdr:row>
      <xdr:rowOff>183353</xdr:rowOff>
    </xdr:from>
    <xdr:to>
      <xdr:col>5</xdr:col>
      <xdr:colOff>1457299</xdr:colOff>
      <xdr:row>41</xdr:row>
      <xdr:rowOff>40478</xdr:rowOff>
    </xdr:to>
    <xdr:grpSp>
      <xdr:nvGrpSpPr>
        <xdr:cNvPr id="6" name="Group 5">
          <a:extLst>
            <a:ext uri="{FF2B5EF4-FFF2-40B4-BE49-F238E27FC236}">
              <a16:creationId xmlns:a16="http://schemas.microsoft.com/office/drawing/2014/main" id="{00000000-0008-0000-1000-000006000000}"/>
            </a:ext>
          </a:extLst>
        </xdr:cNvPr>
        <xdr:cNvGrpSpPr/>
      </xdr:nvGrpSpPr>
      <xdr:grpSpPr>
        <a:xfrm>
          <a:off x="8452979" y="8496080"/>
          <a:ext cx="485775" cy="809625"/>
          <a:chOff x="3034393" y="7538357"/>
          <a:chExt cx="485775" cy="1009650"/>
        </a:xfrm>
      </xdr:grpSpPr>
      <xdr:cxnSp macro="">
        <xdr:nvCxnSpPr>
          <xdr:cNvPr id="7" name="Straight Connector 6">
            <a:extLst>
              <a:ext uri="{FF2B5EF4-FFF2-40B4-BE49-F238E27FC236}">
                <a16:creationId xmlns:a16="http://schemas.microsoft.com/office/drawing/2014/main" id="{00000000-0008-0000-1000-000007000000}"/>
              </a:ext>
            </a:extLst>
          </xdr:cNvPr>
          <xdr:cNvCxnSpPr/>
        </xdr:nvCxnSpPr>
        <xdr:spPr>
          <a:xfrm flipH="1">
            <a:off x="3253468" y="7538357"/>
            <a:ext cx="9525" cy="1009650"/>
          </a:xfrm>
          <a:prstGeom prst="line">
            <a:avLst/>
          </a:prstGeom>
          <a:ln/>
        </xdr:spPr>
        <xdr:style>
          <a:lnRef idx="1">
            <a:schemeClr val="dk1"/>
          </a:lnRef>
          <a:fillRef idx="0">
            <a:schemeClr val="dk1"/>
          </a:fillRef>
          <a:effectRef idx="0">
            <a:schemeClr val="dk1"/>
          </a:effectRef>
          <a:fontRef idx="minor">
            <a:schemeClr val="tx1"/>
          </a:fontRef>
        </xdr:style>
      </xdr:cxnSp>
      <xdr:sp macro="" textlink="">
        <xdr:nvSpPr>
          <xdr:cNvPr id="8" name="TextBox 7">
            <a:extLst>
              <a:ext uri="{FF2B5EF4-FFF2-40B4-BE49-F238E27FC236}">
                <a16:creationId xmlns:a16="http://schemas.microsoft.com/office/drawing/2014/main" id="{00000000-0008-0000-1000-000008000000}"/>
              </a:ext>
            </a:extLst>
          </xdr:cNvPr>
          <xdr:cNvSpPr txBox="1"/>
        </xdr:nvSpPr>
        <xdr:spPr>
          <a:xfrm>
            <a:off x="3034393" y="7928882"/>
            <a:ext cx="485775" cy="2857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400" b="1">
                <a:latin typeface="Arial" panose="020B0604020202020204" pitchFamily="34" charset="0"/>
                <a:cs typeface="Arial" panose="020B0604020202020204" pitchFamily="34" charset="0"/>
              </a:rPr>
              <a:t>OR</a:t>
            </a:r>
          </a:p>
        </xdr:txBody>
      </xdr:sp>
    </xdr:grpSp>
    <xdr:clientData/>
  </xdr:twoCellAnchor>
  <xdr:twoCellAnchor>
    <xdr:from>
      <xdr:col>3</xdr:col>
      <xdr:colOff>178626</xdr:colOff>
      <xdr:row>36</xdr:row>
      <xdr:rowOff>59535</xdr:rowOff>
    </xdr:from>
    <xdr:to>
      <xdr:col>5</xdr:col>
      <xdr:colOff>771330</xdr:colOff>
      <xdr:row>38</xdr:row>
      <xdr:rowOff>18714</xdr:rowOff>
    </xdr:to>
    <xdr:sp macro="" textlink="">
      <xdr:nvSpPr>
        <xdr:cNvPr id="9" name="TextBox 8">
          <a:extLst>
            <a:ext uri="{FF2B5EF4-FFF2-40B4-BE49-F238E27FC236}">
              <a16:creationId xmlns:a16="http://schemas.microsoft.com/office/drawing/2014/main" id="{00000000-0008-0000-1000-000009000000}"/>
            </a:ext>
          </a:extLst>
        </xdr:cNvPr>
        <xdr:cNvSpPr txBox="1"/>
      </xdr:nvSpPr>
      <xdr:spPr>
        <a:xfrm>
          <a:off x="4881595" y="8393910"/>
          <a:ext cx="3366860" cy="3401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a:t>
          </a:r>
          <a:r>
            <a:rPr lang="en-SG" sz="1100" b="1" baseline="0"/>
            <a:t> have other type of expenses to declare</a:t>
          </a:r>
          <a:endParaRPr lang="en-SG" sz="1100" b="1"/>
        </a:p>
      </xdr:txBody>
    </xdr:sp>
    <xdr:clientData/>
  </xdr:twoCellAnchor>
  <xdr:twoCellAnchor>
    <xdr:from>
      <xdr:col>5</xdr:col>
      <xdr:colOff>1690941</xdr:colOff>
      <xdr:row>36</xdr:row>
      <xdr:rowOff>59536</xdr:rowOff>
    </xdr:from>
    <xdr:to>
      <xdr:col>6</xdr:col>
      <xdr:colOff>1809776</xdr:colOff>
      <xdr:row>38</xdr:row>
      <xdr:rowOff>35137</xdr:rowOff>
    </xdr:to>
    <xdr:sp macro="" textlink="">
      <xdr:nvSpPr>
        <xdr:cNvPr id="10" name="TextBox 9">
          <a:extLst>
            <a:ext uri="{FF2B5EF4-FFF2-40B4-BE49-F238E27FC236}">
              <a16:creationId xmlns:a16="http://schemas.microsoft.com/office/drawing/2014/main" id="{00000000-0008-0000-1000-00000A000000}"/>
            </a:ext>
          </a:extLst>
        </xdr:cNvPr>
        <xdr:cNvSpPr txBox="1"/>
      </xdr:nvSpPr>
      <xdr:spPr>
        <a:xfrm>
          <a:off x="9168066" y="8393911"/>
          <a:ext cx="2738210" cy="356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a:t>
          </a:r>
          <a:r>
            <a:rPr lang="en-SG" sz="1100" b="1" baseline="0"/>
            <a:t> </a:t>
          </a:r>
          <a:r>
            <a:rPr lang="en-SG" sz="1100" b="1"/>
            <a:t>do not have any more expenses to declare</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631034</xdr:colOff>
      <xdr:row>13</xdr:row>
      <xdr:rowOff>247650</xdr:rowOff>
    </xdr:from>
    <xdr:to>
      <xdr:col>2</xdr:col>
      <xdr:colOff>1716884</xdr:colOff>
      <xdr:row>13</xdr:row>
      <xdr:rowOff>752475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3926684" y="4267200"/>
          <a:ext cx="1085850" cy="504825"/>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Proxy A</a:t>
          </a:r>
        </a:p>
      </xdr:txBody>
    </xdr:sp>
    <xdr:clientData/>
  </xdr:twoCellAnchor>
  <xdr:twoCellAnchor>
    <xdr:from>
      <xdr:col>2</xdr:col>
      <xdr:colOff>638178</xdr:colOff>
      <xdr:row>14</xdr:row>
      <xdr:rowOff>180975</xdr:rowOff>
    </xdr:from>
    <xdr:to>
      <xdr:col>2</xdr:col>
      <xdr:colOff>1724028</xdr:colOff>
      <xdr:row>14</xdr:row>
      <xdr:rowOff>685800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1100-000003000000}"/>
            </a:ext>
          </a:extLst>
        </xdr:cNvPr>
        <xdr:cNvSpPr/>
      </xdr:nvSpPr>
      <xdr:spPr>
        <a:xfrm>
          <a:off x="3933828" y="5210175"/>
          <a:ext cx="1085850" cy="504825"/>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Proxy B</a:t>
          </a:r>
        </a:p>
      </xdr:txBody>
    </xdr:sp>
    <xdr:clientData/>
  </xdr:twoCellAnchor>
  <xdr:twoCellAnchor>
    <xdr:from>
      <xdr:col>2</xdr:col>
      <xdr:colOff>647703</xdr:colOff>
      <xdr:row>15</xdr:row>
      <xdr:rowOff>200025</xdr:rowOff>
    </xdr:from>
    <xdr:to>
      <xdr:col>2</xdr:col>
      <xdr:colOff>1733553</xdr:colOff>
      <xdr:row>15</xdr:row>
      <xdr:rowOff>704850</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00000000-0008-0000-1100-000004000000}"/>
            </a:ext>
          </a:extLst>
        </xdr:cNvPr>
        <xdr:cNvSpPr/>
      </xdr:nvSpPr>
      <xdr:spPr>
        <a:xfrm>
          <a:off x="3943353" y="6238875"/>
          <a:ext cx="1085850" cy="504825"/>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Proxy C</a:t>
          </a:r>
        </a:p>
      </xdr:txBody>
    </xdr:sp>
    <xdr:clientData/>
  </xdr:twoCellAnchor>
  <xdr:twoCellAnchor>
    <xdr:from>
      <xdr:col>1</xdr:col>
      <xdr:colOff>1940711</xdr:colOff>
      <xdr:row>20</xdr:row>
      <xdr:rowOff>71436</xdr:rowOff>
    </xdr:from>
    <xdr:to>
      <xdr:col>2</xdr:col>
      <xdr:colOff>988211</xdr:colOff>
      <xdr:row>23</xdr:row>
      <xdr:rowOff>3936</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00000000-0008-0000-1100-000005000000}"/>
            </a:ext>
          </a:extLst>
        </xdr:cNvPr>
        <xdr:cNvSpPr/>
      </xdr:nvSpPr>
      <xdr:spPr>
        <a:xfrm>
          <a:off x="2547930" y="8286749"/>
          <a:ext cx="1524000" cy="504000"/>
        </a:xfrm>
        <a:prstGeom prst="rect">
          <a:avLst/>
        </a:prstGeom>
        <a:solidFill>
          <a:srgbClr val="0E31E2"/>
        </a:solidFill>
        <a:ln w="25400" cap="flat" cmpd="sng" algn="ctr">
          <a:gradFill>
            <a:gsLst>
              <a:gs pos="0">
                <a:srgbClr val="1F497D"/>
              </a:gs>
              <a:gs pos="50000">
                <a:srgbClr val="4F81BD">
                  <a:tint val="44500"/>
                  <a:satMod val="160000"/>
                </a:srgbClr>
              </a:gs>
              <a:gs pos="100000">
                <a:srgbClr val="4F81BD">
                  <a:tint val="23500"/>
                  <a:satMod val="160000"/>
                </a:srgbClr>
              </a:gs>
            </a:gsLst>
            <a:lin ang="5400000" scaled="0"/>
          </a:gradFill>
          <a:prstDash val="solid"/>
        </a:ln>
        <a:effectLst/>
        <a:scene3d>
          <a:camera prst="orthographicFront"/>
          <a:lightRig rig="threePt" dir="t"/>
        </a:scene3d>
        <a:sp3d>
          <a:bevelT w="152400" h="50800" prst="softRound"/>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00" b="1" i="0" u="none" strike="noStrike" kern="0" cap="none" spc="0" normalizeH="0" baseline="0" noProof="0">
              <a:ln>
                <a:noFill/>
              </a:ln>
              <a:solidFill>
                <a:sysClr val="window" lastClr="FFFFFF"/>
              </a:solidFill>
              <a:effectLst/>
              <a:uLnTx/>
              <a:uFillTx/>
              <a:latin typeface="Arial" pitchFamily="34" charset="0"/>
              <a:ea typeface="+mn-ea"/>
              <a:cs typeface="Arial" pitchFamily="34" charset="0"/>
            </a:rPr>
            <a:t>BACK TO SERVICES</a:t>
          </a:r>
        </a:p>
      </xdr:txBody>
    </xdr:sp>
    <xdr:clientData/>
  </xdr:twoCellAnchor>
  <xdr:twoCellAnchor>
    <xdr:from>
      <xdr:col>5</xdr:col>
      <xdr:colOff>369094</xdr:colOff>
      <xdr:row>1</xdr:row>
      <xdr:rowOff>83344</xdr:rowOff>
    </xdr:from>
    <xdr:to>
      <xdr:col>8</xdr:col>
      <xdr:colOff>80963</xdr:colOff>
      <xdr:row>3</xdr:row>
      <xdr:rowOff>134906</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00000000-0008-0000-1100-000006000000}"/>
            </a:ext>
          </a:extLst>
        </xdr:cNvPr>
        <xdr:cNvSpPr/>
      </xdr:nvSpPr>
      <xdr:spPr>
        <a:xfrm>
          <a:off x="10072688" y="273844"/>
          <a:ext cx="1533525"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EDIT</a:t>
          </a:r>
          <a:r>
            <a:rPr lang="en-US" sz="900" b="1" baseline="0">
              <a:latin typeface="Arial" pitchFamily="34" charset="0"/>
              <a:cs typeface="Arial" pitchFamily="34" charset="0"/>
            </a:rPr>
            <a:t> MY PARTICULARS</a:t>
          </a:r>
          <a:endParaRPr lang="en-US" sz="900" b="1">
            <a:latin typeface="Arial" pitchFamily="34" charset="0"/>
            <a:cs typeface="Arial" pitchFamily="34" charset="0"/>
          </a:endParaRPr>
        </a:p>
      </xdr:txBody>
    </xdr:sp>
    <xdr:clientData/>
  </xdr:twoCellAnchor>
  <xdr:twoCellAnchor>
    <xdr:from>
      <xdr:col>2</xdr:col>
      <xdr:colOff>2178837</xdr:colOff>
      <xdr:row>20</xdr:row>
      <xdr:rowOff>90490</xdr:rowOff>
    </xdr:from>
    <xdr:to>
      <xdr:col>3</xdr:col>
      <xdr:colOff>1154900</xdr:colOff>
      <xdr:row>23</xdr:row>
      <xdr:rowOff>22990</xdr:rowOff>
    </xdr:to>
    <xdr:sp macro="" textlink="">
      <xdr:nvSpPr>
        <xdr:cNvPr id="7" name="Rectangle 6">
          <a:hlinkClick xmlns:r="http://schemas.openxmlformats.org/officeDocument/2006/relationships" r:id="rId6"/>
          <a:extLst>
            <a:ext uri="{FF2B5EF4-FFF2-40B4-BE49-F238E27FC236}">
              <a16:creationId xmlns:a16="http://schemas.microsoft.com/office/drawing/2014/main" id="{00000000-0008-0000-1100-000007000000}"/>
            </a:ext>
          </a:extLst>
        </xdr:cNvPr>
        <xdr:cNvSpPr/>
      </xdr:nvSpPr>
      <xdr:spPr>
        <a:xfrm>
          <a:off x="5262556" y="8305803"/>
          <a:ext cx="1571625"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BACK</a:t>
          </a:r>
          <a:r>
            <a:rPr lang="en-US" sz="900" b="1" baseline="0">
              <a:latin typeface="Arial" pitchFamily="34" charset="0"/>
              <a:cs typeface="Arial" pitchFamily="34" charset="0"/>
            </a:rPr>
            <a:t> TO MAIN MENU</a:t>
          </a:r>
          <a:endParaRPr lang="en-US" sz="900" b="1">
            <a:latin typeface="Arial" pitchFamily="34" charset="0"/>
            <a:cs typeface="Arial" pitchFamily="34" charset="0"/>
          </a:endParaRPr>
        </a:p>
      </xdr:txBody>
    </xdr:sp>
    <xdr:clientData/>
  </xdr:twoCellAnchor>
  <xdr:twoCellAnchor>
    <xdr:from>
      <xdr:col>4</xdr:col>
      <xdr:colOff>102378</xdr:colOff>
      <xdr:row>20</xdr:row>
      <xdr:rowOff>71437</xdr:rowOff>
    </xdr:from>
    <xdr:to>
      <xdr:col>4</xdr:col>
      <xdr:colOff>1654960</xdr:colOff>
      <xdr:row>23</xdr:row>
      <xdr:rowOff>3937</xdr:rowOff>
    </xdr:to>
    <xdr:sp macro="" textlink="">
      <xdr:nvSpPr>
        <xdr:cNvPr id="8" name="Rectangle 7">
          <a:hlinkClick xmlns:r="http://schemas.openxmlformats.org/officeDocument/2006/relationships" r:id="rId7"/>
          <a:extLst>
            <a:ext uri="{FF2B5EF4-FFF2-40B4-BE49-F238E27FC236}">
              <a16:creationId xmlns:a16="http://schemas.microsoft.com/office/drawing/2014/main" id="{00000000-0008-0000-1100-000008000000}"/>
            </a:ext>
          </a:extLst>
        </xdr:cNvPr>
        <xdr:cNvSpPr/>
      </xdr:nvSpPr>
      <xdr:spPr>
        <a:xfrm>
          <a:off x="8055753" y="8286750"/>
          <a:ext cx="1552582"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PROCEED</a:t>
          </a:r>
          <a:r>
            <a:rPr lang="en-US" sz="900" b="1" baseline="0">
              <a:latin typeface="Arial" pitchFamily="34" charset="0"/>
              <a:cs typeface="Arial" pitchFamily="34" charset="0"/>
            </a:rPr>
            <a:t> TO SUMMARY OF CLAIMS</a:t>
          </a:r>
          <a:endParaRPr lang="en-US" sz="900" b="1">
            <a:latin typeface="Arial" pitchFamily="34" charset="0"/>
            <a:cs typeface="Arial" pitchFamily="34" charset="0"/>
          </a:endParaRPr>
        </a:p>
      </xdr:txBody>
    </xdr:sp>
    <xdr:clientData/>
  </xdr:twoCellAnchor>
  <xdr:twoCellAnchor>
    <xdr:from>
      <xdr:col>3</xdr:col>
      <xdr:colOff>1757342</xdr:colOff>
      <xdr:row>19</xdr:row>
      <xdr:rowOff>0</xdr:rowOff>
    </xdr:from>
    <xdr:to>
      <xdr:col>3</xdr:col>
      <xdr:colOff>2243117</xdr:colOff>
      <xdr:row>23</xdr:row>
      <xdr:rowOff>47625</xdr:rowOff>
    </xdr:to>
    <xdr:grpSp>
      <xdr:nvGrpSpPr>
        <xdr:cNvPr id="9" name="Group 8">
          <a:extLst>
            <a:ext uri="{FF2B5EF4-FFF2-40B4-BE49-F238E27FC236}">
              <a16:creationId xmlns:a16="http://schemas.microsoft.com/office/drawing/2014/main" id="{00000000-0008-0000-1100-000009000000}"/>
            </a:ext>
          </a:extLst>
        </xdr:cNvPr>
        <xdr:cNvGrpSpPr/>
      </xdr:nvGrpSpPr>
      <xdr:grpSpPr>
        <a:xfrm>
          <a:off x="7436623" y="8024813"/>
          <a:ext cx="485775" cy="809625"/>
          <a:chOff x="3034393" y="7538357"/>
          <a:chExt cx="485775" cy="1009650"/>
        </a:xfrm>
      </xdr:grpSpPr>
      <xdr:cxnSp macro="">
        <xdr:nvCxnSpPr>
          <xdr:cNvPr id="10" name="Straight Connector 9">
            <a:extLst>
              <a:ext uri="{FF2B5EF4-FFF2-40B4-BE49-F238E27FC236}">
                <a16:creationId xmlns:a16="http://schemas.microsoft.com/office/drawing/2014/main" id="{00000000-0008-0000-1100-00000A000000}"/>
              </a:ext>
            </a:extLst>
          </xdr:cNvPr>
          <xdr:cNvCxnSpPr/>
        </xdr:nvCxnSpPr>
        <xdr:spPr>
          <a:xfrm flipH="1">
            <a:off x="3253468" y="7538357"/>
            <a:ext cx="9525" cy="1009650"/>
          </a:xfrm>
          <a:prstGeom prst="line">
            <a:avLst/>
          </a:prstGeom>
          <a:ln/>
        </xdr:spPr>
        <xdr:style>
          <a:lnRef idx="1">
            <a:schemeClr val="dk1"/>
          </a:lnRef>
          <a:fillRef idx="0">
            <a:schemeClr val="dk1"/>
          </a:fillRef>
          <a:effectRef idx="0">
            <a:schemeClr val="dk1"/>
          </a:effectRef>
          <a:fontRef idx="minor">
            <a:schemeClr val="tx1"/>
          </a:fontRef>
        </xdr:style>
      </xdr:cxnSp>
      <xdr:sp macro="" textlink="">
        <xdr:nvSpPr>
          <xdr:cNvPr id="11" name="TextBox 10">
            <a:extLst>
              <a:ext uri="{FF2B5EF4-FFF2-40B4-BE49-F238E27FC236}">
                <a16:creationId xmlns:a16="http://schemas.microsoft.com/office/drawing/2014/main" id="{00000000-0008-0000-1100-00000B000000}"/>
              </a:ext>
            </a:extLst>
          </xdr:cNvPr>
          <xdr:cNvSpPr txBox="1"/>
        </xdr:nvSpPr>
        <xdr:spPr>
          <a:xfrm>
            <a:off x="3034393" y="7928882"/>
            <a:ext cx="485775" cy="2857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400" b="1">
                <a:latin typeface="Arial" panose="020B0604020202020204" pitchFamily="34" charset="0"/>
                <a:cs typeface="Arial" panose="020B0604020202020204" pitchFamily="34" charset="0"/>
              </a:rPr>
              <a:t>OR</a:t>
            </a:r>
          </a:p>
        </xdr:txBody>
      </xdr:sp>
    </xdr:grpSp>
    <xdr:clientData/>
  </xdr:twoCellAnchor>
  <xdr:twoCellAnchor>
    <xdr:from>
      <xdr:col>2</xdr:col>
      <xdr:colOff>1362060</xdr:colOff>
      <xdr:row>19</xdr:row>
      <xdr:rowOff>9524</xdr:rowOff>
    </xdr:from>
    <xdr:to>
      <xdr:col>2</xdr:col>
      <xdr:colOff>1847835</xdr:colOff>
      <xdr:row>23</xdr:row>
      <xdr:rowOff>45243</xdr:rowOff>
    </xdr:to>
    <xdr:grpSp>
      <xdr:nvGrpSpPr>
        <xdr:cNvPr id="12" name="Group 11">
          <a:extLst>
            <a:ext uri="{FF2B5EF4-FFF2-40B4-BE49-F238E27FC236}">
              <a16:creationId xmlns:a16="http://schemas.microsoft.com/office/drawing/2014/main" id="{00000000-0008-0000-1100-00000C000000}"/>
            </a:ext>
          </a:extLst>
        </xdr:cNvPr>
        <xdr:cNvGrpSpPr/>
      </xdr:nvGrpSpPr>
      <xdr:grpSpPr>
        <a:xfrm>
          <a:off x="4445779" y="8034337"/>
          <a:ext cx="485775" cy="797719"/>
          <a:chOff x="3034393" y="7538357"/>
          <a:chExt cx="485775" cy="1009650"/>
        </a:xfrm>
      </xdr:grpSpPr>
      <xdr:cxnSp macro="">
        <xdr:nvCxnSpPr>
          <xdr:cNvPr id="13" name="Straight Connector 12">
            <a:extLst>
              <a:ext uri="{FF2B5EF4-FFF2-40B4-BE49-F238E27FC236}">
                <a16:creationId xmlns:a16="http://schemas.microsoft.com/office/drawing/2014/main" id="{00000000-0008-0000-1100-00000D000000}"/>
              </a:ext>
            </a:extLst>
          </xdr:cNvPr>
          <xdr:cNvCxnSpPr/>
        </xdr:nvCxnSpPr>
        <xdr:spPr>
          <a:xfrm flipH="1">
            <a:off x="3253468" y="7538357"/>
            <a:ext cx="9525" cy="1009650"/>
          </a:xfrm>
          <a:prstGeom prst="line">
            <a:avLst/>
          </a:prstGeom>
          <a:ln/>
        </xdr:spPr>
        <xdr:style>
          <a:lnRef idx="1">
            <a:schemeClr val="dk1"/>
          </a:lnRef>
          <a:fillRef idx="0">
            <a:schemeClr val="dk1"/>
          </a:fillRef>
          <a:effectRef idx="0">
            <a:schemeClr val="dk1"/>
          </a:effectRef>
          <a:fontRef idx="minor">
            <a:schemeClr val="tx1"/>
          </a:fontRef>
        </xdr:style>
      </xdr:cxnSp>
      <xdr:sp macro="" textlink="">
        <xdr:nvSpPr>
          <xdr:cNvPr id="14" name="TextBox 13">
            <a:extLst>
              <a:ext uri="{FF2B5EF4-FFF2-40B4-BE49-F238E27FC236}">
                <a16:creationId xmlns:a16="http://schemas.microsoft.com/office/drawing/2014/main" id="{00000000-0008-0000-1100-00000E000000}"/>
              </a:ext>
            </a:extLst>
          </xdr:cNvPr>
          <xdr:cNvSpPr txBox="1"/>
        </xdr:nvSpPr>
        <xdr:spPr>
          <a:xfrm>
            <a:off x="3034393" y="7928882"/>
            <a:ext cx="485775" cy="2857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400" b="1">
                <a:latin typeface="Arial" panose="020B0604020202020204" pitchFamily="34" charset="0"/>
                <a:cs typeface="Arial" panose="020B0604020202020204" pitchFamily="34" charset="0"/>
              </a:rPr>
              <a:t>OR</a:t>
            </a:r>
          </a:p>
        </xdr:txBody>
      </xdr:sp>
    </xdr:grpSp>
    <xdr:clientData/>
  </xdr:twoCellAnchor>
  <xdr:twoCellAnchor>
    <xdr:from>
      <xdr:col>1</xdr:col>
      <xdr:colOff>1262061</xdr:colOff>
      <xdr:row>18</xdr:row>
      <xdr:rowOff>23826</xdr:rowOff>
    </xdr:from>
    <xdr:to>
      <xdr:col>2</xdr:col>
      <xdr:colOff>1333501</xdr:colOff>
      <xdr:row>19</xdr:row>
      <xdr:rowOff>185411</xdr:rowOff>
    </xdr:to>
    <xdr:sp macro="" textlink="">
      <xdr:nvSpPr>
        <xdr:cNvPr id="15" name="TextBox 14">
          <a:extLst>
            <a:ext uri="{FF2B5EF4-FFF2-40B4-BE49-F238E27FC236}">
              <a16:creationId xmlns:a16="http://schemas.microsoft.com/office/drawing/2014/main" id="{00000000-0008-0000-1100-00000F000000}"/>
            </a:ext>
          </a:extLst>
        </xdr:cNvPr>
        <xdr:cNvSpPr txBox="1"/>
      </xdr:nvSpPr>
      <xdr:spPr>
        <a:xfrm>
          <a:off x="1869280" y="7870045"/>
          <a:ext cx="2547940" cy="3401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 want</a:t>
          </a:r>
          <a:r>
            <a:rPr lang="en-SG" sz="1100" b="1" baseline="0"/>
            <a:t> to go back to services page</a:t>
          </a:r>
          <a:endParaRPr lang="en-SG" sz="1100" b="1"/>
        </a:p>
      </xdr:txBody>
    </xdr:sp>
    <xdr:clientData/>
  </xdr:twoCellAnchor>
  <xdr:twoCellAnchor>
    <xdr:from>
      <xdr:col>3</xdr:col>
      <xdr:colOff>2129084</xdr:colOff>
      <xdr:row>18</xdr:row>
      <xdr:rowOff>33342</xdr:rowOff>
    </xdr:from>
    <xdr:to>
      <xdr:col>5</xdr:col>
      <xdr:colOff>319106</xdr:colOff>
      <xdr:row>20</xdr:row>
      <xdr:rowOff>20849</xdr:rowOff>
    </xdr:to>
    <xdr:sp macro="" textlink="">
      <xdr:nvSpPr>
        <xdr:cNvPr id="17" name="TextBox 16">
          <a:extLst>
            <a:ext uri="{FF2B5EF4-FFF2-40B4-BE49-F238E27FC236}">
              <a16:creationId xmlns:a16="http://schemas.microsoft.com/office/drawing/2014/main" id="{00000000-0008-0000-1100-000011000000}"/>
            </a:ext>
          </a:extLst>
        </xdr:cNvPr>
        <xdr:cNvSpPr txBox="1"/>
      </xdr:nvSpPr>
      <xdr:spPr>
        <a:xfrm>
          <a:off x="7808365" y="7879561"/>
          <a:ext cx="2738210" cy="356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 do not have any more expenses to declare</a:t>
          </a:r>
        </a:p>
      </xdr:txBody>
    </xdr:sp>
    <xdr:clientData/>
  </xdr:twoCellAnchor>
  <xdr:twoCellAnchor>
    <xdr:from>
      <xdr:col>2</xdr:col>
      <xdr:colOff>1751392</xdr:colOff>
      <xdr:row>18</xdr:row>
      <xdr:rowOff>23827</xdr:rowOff>
    </xdr:from>
    <xdr:to>
      <xdr:col>3</xdr:col>
      <xdr:colOff>1690726</xdr:colOff>
      <xdr:row>20</xdr:row>
      <xdr:rowOff>11334</xdr:rowOff>
    </xdr:to>
    <xdr:sp macro="" textlink="">
      <xdr:nvSpPr>
        <xdr:cNvPr id="18" name="TextBox 17">
          <a:extLst>
            <a:ext uri="{FF2B5EF4-FFF2-40B4-BE49-F238E27FC236}">
              <a16:creationId xmlns:a16="http://schemas.microsoft.com/office/drawing/2014/main" id="{00000000-0008-0000-1100-000012000000}"/>
            </a:ext>
          </a:extLst>
        </xdr:cNvPr>
        <xdr:cNvSpPr txBox="1"/>
      </xdr:nvSpPr>
      <xdr:spPr>
        <a:xfrm>
          <a:off x="4835111" y="7870046"/>
          <a:ext cx="2534896" cy="356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 have other type of expenses to declare</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881054</xdr:colOff>
      <xdr:row>41</xdr:row>
      <xdr:rowOff>47623</xdr:rowOff>
    </xdr:from>
    <xdr:to>
      <xdr:col>6</xdr:col>
      <xdr:colOff>309554</xdr:colOff>
      <xdr:row>43</xdr:row>
      <xdr:rowOff>170623</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9608335" y="8977311"/>
          <a:ext cx="1524000"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BACK TO SERVICES</a:t>
          </a:r>
        </a:p>
      </xdr:txBody>
    </xdr:sp>
    <xdr:clientData/>
  </xdr:twoCellAnchor>
  <xdr:twoCellAnchor>
    <xdr:from>
      <xdr:col>2</xdr:col>
      <xdr:colOff>392897</xdr:colOff>
      <xdr:row>41</xdr:row>
      <xdr:rowOff>23812</xdr:rowOff>
    </xdr:from>
    <xdr:to>
      <xdr:col>2</xdr:col>
      <xdr:colOff>1964522</xdr:colOff>
      <xdr:row>43</xdr:row>
      <xdr:rowOff>146812</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1200-000003000000}"/>
            </a:ext>
          </a:extLst>
        </xdr:cNvPr>
        <xdr:cNvSpPr/>
      </xdr:nvSpPr>
      <xdr:spPr>
        <a:xfrm>
          <a:off x="3690928" y="8953500"/>
          <a:ext cx="1571625"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BACK TO MAIN MENU</a:t>
          </a:r>
        </a:p>
      </xdr:txBody>
    </xdr:sp>
    <xdr:clientData/>
  </xdr:twoCellAnchor>
  <xdr:twoCellAnchor>
    <xdr:from>
      <xdr:col>3</xdr:col>
      <xdr:colOff>923907</xdr:colOff>
      <xdr:row>41</xdr:row>
      <xdr:rowOff>40478</xdr:rowOff>
    </xdr:from>
    <xdr:to>
      <xdr:col>4</xdr:col>
      <xdr:colOff>1281095</xdr:colOff>
      <xdr:row>43</xdr:row>
      <xdr:rowOff>163478</xdr:rowOff>
    </xdr:to>
    <xdr:sp macro="" textlink="">
      <xdr:nvSpPr>
        <xdr:cNvPr id="5" name="Rectangle 4">
          <a:hlinkClick xmlns:r="http://schemas.openxmlformats.org/officeDocument/2006/relationships" r:id="rId3"/>
          <a:extLst>
            <a:ext uri="{FF2B5EF4-FFF2-40B4-BE49-F238E27FC236}">
              <a16:creationId xmlns:a16="http://schemas.microsoft.com/office/drawing/2014/main" id="{00000000-0008-0000-1200-000005000000}"/>
            </a:ext>
          </a:extLst>
        </xdr:cNvPr>
        <xdr:cNvSpPr/>
      </xdr:nvSpPr>
      <xdr:spPr>
        <a:xfrm>
          <a:off x="6388876" y="8970166"/>
          <a:ext cx="1524000"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PROCEED</a:t>
          </a:r>
          <a:r>
            <a:rPr lang="en-US" sz="900" b="1" baseline="0">
              <a:latin typeface="Arial" pitchFamily="34" charset="0"/>
              <a:cs typeface="Arial" pitchFamily="34" charset="0"/>
            </a:rPr>
            <a:t> TO SUMMARY OF CLAIMS</a:t>
          </a:r>
          <a:endParaRPr lang="en-US" sz="900" b="1">
            <a:latin typeface="Arial" pitchFamily="34" charset="0"/>
            <a:cs typeface="Arial" pitchFamily="34" charset="0"/>
          </a:endParaRPr>
        </a:p>
      </xdr:txBody>
    </xdr:sp>
    <xdr:clientData/>
  </xdr:twoCellAnchor>
  <xdr:twoCellAnchor>
    <xdr:from>
      <xdr:col>6</xdr:col>
      <xdr:colOff>1881172</xdr:colOff>
      <xdr:row>41</xdr:row>
      <xdr:rowOff>59530</xdr:rowOff>
    </xdr:from>
    <xdr:to>
      <xdr:col>7</xdr:col>
      <xdr:colOff>1404922</xdr:colOff>
      <xdr:row>43</xdr:row>
      <xdr:rowOff>182530</xdr:rowOff>
    </xdr:to>
    <xdr:sp macro="" textlink="">
      <xdr:nvSpPr>
        <xdr:cNvPr id="6" name="Rectangle 5">
          <a:hlinkClick xmlns:r="http://schemas.openxmlformats.org/officeDocument/2006/relationships" r:id="rId4"/>
          <a:extLst>
            <a:ext uri="{FF2B5EF4-FFF2-40B4-BE49-F238E27FC236}">
              <a16:creationId xmlns:a16="http://schemas.microsoft.com/office/drawing/2014/main" id="{00000000-0008-0000-1200-000006000000}"/>
            </a:ext>
          </a:extLst>
        </xdr:cNvPr>
        <xdr:cNvSpPr/>
      </xdr:nvSpPr>
      <xdr:spPr>
        <a:xfrm>
          <a:off x="12703953" y="8989218"/>
          <a:ext cx="1619250"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CHOOSE ANOTHER PROXY</a:t>
          </a:r>
        </a:p>
      </xdr:txBody>
    </xdr:sp>
    <xdr:clientData/>
  </xdr:twoCellAnchor>
  <xdr:twoCellAnchor>
    <xdr:from>
      <xdr:col>5</xdr:col>
      <xdr:colOff>642937</xdr:colOff>
      <xdr:row>1</xdr:row>
      <xdr:rowOff>95250</xdr:rowOff>
    </xdr:from>
    <xdr:to>
      <xdr:col>6</xdr:col>
      <xdr:colOff>80962</xdr:colOff>
      <xdr:row>3</xdr:row>
      <xdr:rowOff>146812</xdr:rowOff>
    </xdr:to>
    <xdr:sp macro="" textlink="">
      <xdr:nvSpPr>
        <xdr:cNvPr id="7" name="Rectangle 6">
          <a:hlinkClick xmlns:r="http://schemas.openxmlformats.org/officeDocument/2006/relationships" r:id="rId5"/>
          <a:extLst>
            <a:ext uri="{FF2B5EF4-FFF2-40B4-BE49-F238E27FC236}">
              <a16:creationId xmlns:a16="http://schemas.microsoft.com/office/drawing/2014/main" id="{00000000-0008-0000-1200-000007000000}"/>
            </a:ext>
          </a:extLst>
        </xdr:cNvPr>
        <xdr:cNvSpPr/>
      </xdr:nvSpPr>
      <xdr:spPr>
        <a:xfrm>
          <a:off x="9370218" y="285750"/>
          <a:ext cx="1533525"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EDIT</a:t>
          </a:r>
          <a:r>
            <a:rPr lang="en-US" sz="900" b="1" baseline="0">
              <a:latin typeface="Arial" pitchFamily="34" charset="0"/>
              <a:cs typeface="Arial" pitchFamily="34" charset="0"/>
            </a:rPr>
            <a:t> MY PARTICULARS</a:t>
          </a:r>
          <a:endParaRPr lang="en-US" sz="900" b="1">
            <a:latin typeface="Arial" pitchFamily="34" charset="0"/>
            <a:cs typeface="Arial" pitchFamily="34" charset="0"/>
          </a:endParaRPr>
        </a:p>
      </xdr:txBody>
    </xdr:sp>
    <xdr:clientData/>
  </xdr:twoCellAnchor>
  <xdr:twoCellAnchor>
    <xdr:from>
      <xdr:col>3</xdr:col>
      <xdr:colOff>119046</xdr:colOff>
      <xdr:row>40</xdr:row>
      <xdr:rowOff>-1</xdr:rowOff>
    </xdr:from>
    <xdr:to>
      <xdr:col>3</xdr:col>
      <xdr:colOff>604821</xdr:colOff>
      <xdr:row>44</xdr:row>
      <xdr:rowOff>47624</xdr:rowOff>
    </xdr:to>
    <xdr:grpSp>
      <xdr:nvGrpSpPr>
        <xdr:cNvPr id="8" name="Group 7">
          <a:extLst>
            <a:ext uri="{FF2B5EF4-FFF2-40B4-BE49-F238E27FC236}">
              <a16:creationId xmlns:a16="http://schemas.microsoft.com/office/drawing/2014/main" id="{00000000-0008-0000-1200-000008000000}"/>
            </a:ext>
          </a:extLst>
        </xdr:cNvPr>
        <xdr:cNvGrpSpPr/>
      </xdr:nvGrpSpPr>
      <xdr:grpSpPr>
        <a:xfrm>
          <a:off x="5584015" y="8739187"/>
          <a:ext cx="485775" cy="809625"/>
          <a:chOff x="3034393" y="7538357"/>
          <a:chExt cx="485775" cy="1009650"/>
        </a:xfrm>
      </xdr:grpSpPr>
      <xdr:cxnSp macro="">
        <xdr:nvCxnSpPr>
          <xdr:cNvPr id="9" name="Straight Connector 8">
            <a:extLst>
              <a:ext uri="{FF2B5EF4-FFF2-40B4-BE49-F238E27FC236}">
                <a16:creationId xmlns:a16="http://schemas.microsoft.com/office/drawing/2014/main" id="{00000000-0008-0000-1200-000009000000}"/>
              </a:ext>
            </a:extLst>
          </xdr:cNvPr>
          <xdr:cNvCxnSpPr/>
        </xdr:nvCxnSpPr>
        <xdr:spPr>
          <a:xfrm flipH="1">
            <a:off x="3253468" y="7538357"/>
            <a:ext cx="9525" cy="1009650"/>
          </a:xfrm>
          <a:prstGeom prst="line">
            <a:avLst/>
          </a:prstGeom>
          <a:ln/>
        </xdr:spPr>
        <xdr:style>
          <a:lnRef idx="1">
            <a:schemeClr val="dk1"/>
          </a:lnRef>
          <a:fillRef idx="0">
            <a:schemeClr val="dk1"/>
          </a:fillRef>
          <a:effectRef idx="0">
            <a:schemeClr val="dk1"/>
          </a:effectRef>
          <a:fontRef idx="minor">
            <a:schemeClr val="tx1"/>
          </a:fontRef>
        </xdr:style>
      </xdr:cxnSp>
      <xdr:sp macro="" textlink="">
        <xdr:nvSpPr>
          <xdr:cNvPr id="10" name="TextBox 9">
            <a:extLst>
              <a:ext uri="{FF2B5EF4-FFF2-40B4-BE49-F238E27FC236}">
                <a16:creationId xmlns:a16="http://schemas.microsoft.com/office/drawing/2014/main" id="{00000000-0008-0000-1200-00000A000000}"/>
              </a:ext>
            </a:extLst>
          </xdr:cNvPr>
          <xdr:cNvSpPr txBox="1"/>
        </xdr:nvSpPr>
        <xdr:spPr>
          <a:xfrm>
            <a:off x="3034393" y="7928882"/>
            <a:ext cx="485775" cy="2857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400" b="1">
                <a:latin typeface="Arial" panose="020B0604020202020204" pitchFamily="34" charset="0"/>
                <a:cs typeface="Arial" panose="020B0604020202020204" pitchFamily="34" charset="0"/>
              </a:rPr>
              <a:t>OR</a:t>
            </a:r>
          </a:p>
        </xdr:txBody>
      </xdr:sp>
    </xdr:grpSp>
    <xdr:clientData/>
  </xdr:twoCellAnchor>
  <xdr:twoCellAnchor>
    <xdr:from>
      <xdr:col>4</xdr:col>
      <xdr:colOff>1985946</xdr:colOff>
      <xdr:row>39</xdr:row>
      <xdr:rowOff>176211</xdr:rowOff>
    </xdr:from>
    <xdr:to>
      <xdr:col>5</xdr:col>
      <xdr:colOff>376221</xdr:colOff>
      <xdr:row>44</xdr:row>
      <xdr:rowOff>23812</xdr:rowOff>
    </xdr:to>
    <xdr:grpSp>
      <xdr:nvGrpSpPr>
        <xdr:cNvPr id="11" name="Group 10">
          <a:extLst>
            <a:ext uri="{FF2B5EF4-FFF2-40B4-BE49-F238E27FC236}">
              <a16:creationId xmlns:a16="http://schemas.microsoft.com/office/drawing/2014/main" id="{00000000-0008-0000-1200-00000B000000}"/>
            </a:ext>
          </a:extLst>
        </xdr:cNvPr>
        <xdr:cNvGrpSpPr/>
      </xdr:nvGrpSpPr>
      <xdr:grpSpPr>
        <a:xfrm>
          <a:off x="8617727" y="8724899"/>
          <a:ext cx="485775" cy="800101"/>
          <a:chOff x="3034393" y="7538357"/>
          <a:chExt cx="485775" cy="1009650"/>
        </a:xfrm>
      </xdr:grpSpPr>
      <xdr:cxnSp macro="">
        <xdr:nvCxnSpPr>
          <xdr:cNvPr id="12" name="Straight Connector 11">
            <a:extLst>
              <a:ext uri="{FF2B5EF4-FFF2-40B4-BE49-F238E27FC236}">
                <a16:creationId xmlns:a16="http://schemas.microsoft.com/office/drawing/2014/main" id="{00000000-0008-0000-1200-00000C000000}"/>
              </a:ext>
            </a:extLst>
          </xdr:cNvPr>
          <xdr:cNvCxnSpPr/>
        </xdr:nvCxnSpPr>
        <xdr:spPr>
          <a:xfrm flipH="1">
            <a:off x="3253468" y="7538357"/>
            <a:ext cx="9525" cy="1009650"/>
          </a:xfrm>
          <a:prstGeom prst="line">
            <a:avLst/>
          </a:prstGeom>
          <a:ln/>
        </xdr:spPr>
        <xdr:style>
          <a:lnRef idx="1">
            <a:schemeClr val="dk1"/>
          </a:lnRef>
          <a:fillRef idx="0">
            <a:schemeClr val="dk1"/>
          </a:fillRef>
          <a:effectRef idx="0">
            <a:schemeClr val="dk1"/>
          </a:effectRef>
          <a:fontRef idx="minor">
            <a:schemeClr val="tx1"/>
          </a:fontRef>
        </xdr:style>
      </xdr:cxnSp>
      <xdr:sp macro="" textlink="">
        <xdr:nvSpPr>
          <xdr:cNvPr id="13" name="TextBox 12">
            <a:extLst>
              <a:ext uri="{FF2B5EF4-FFF2-40B4-BE49-F238E27FC236}">
                <a16:creationId xmlns:a16="http://schemas.microsoft.com/office/drawing/2014/main" id="{00000000-0008-0000-1200-00000D000000}"/>
              </a:ext>
            </a:extLst>
          </xdr:cNvPr>
          <xdr:cNvSpPr txBox="1"/>
        </xdr:nvSpPr>
        <xdr:spPr>
          <a:xfrm>
            <a:off x="3034393" y="7928882"/>
            <a:ext cx="485775" cy="2857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400" b="1">
                <a:latin typeface="Arial" panose="020B0604020202020204" pitchFamily="34" charset="0"/>
                <a:cs typeface="Arial" panose="020B0604020202020204" pitchFamily="34" charset="0"/>
              </a:rPr>
              <a:t>OR</a:t>
            </a:r>
          </a:p>
        </xdr:txBody>
      </xdr:sp>
    </xdr:grpSp>
    <xdr:clientData/>
  </xdr:twoCellAnchor>
  <xdr:twoCellAnchor>
    <xdr:from>
      <xdr:col>6</xdr:col>
      <xdr:colOff>673877</xdr:colOff>
      <xdr:row>39</xdr:row>
      <xdr:rowOff>150017</xdr:rowOff>
    </xdr:from>
    <xdr:to>
      <xdr:col>6</xdr:col>
      <xdr:colOff>1159652</xdr:colOff>
      <xdr:row>43</xdr:row>
      <xdr:rowOff>188118</xdr:rowOff>
    </xdr:to>
    <xdr:grpSp>
      <xdr:nvGrpSpPr>
        <xdr:cNvPr id="14" name="Group 13">
          <a:extLst>
            <a:ext uri="{FF2B5EF4-FFF2-40B4-BE49-F238E27FC236}">
              <a16:creationId xmlns:a16="http://schemas.microsoft.com/office/drawing/2014/main" id="{00000000-0008-0000-1200-00000E000000}"/>
            </a:ext>
          </a:extLst>
        </xdr:cNvPr>
        <xdr:cNvGrpSpPr/>
      </xdr:nvGrpSpPr>
      <xdr:grpSpPr>
        <a:xfrm>
          <a:off x="11496658" y="8698705"/>
          <a:ext cx="485775" cy="800101"/>
          <a:chOff x="3034393" y="7538357"/>
          <a:chExt cx="485775" cy="1009650"/>
        </a:xfrm>
      </xdr:grpSpPr>
      <xdr:cxnSp macro="">
        <xdr:nvCxnSpPr>
          <xdr:cNvPr id="15" name="Straight Connector 14">
            <a:extLst>
              <a:ext uri="{FF2B5EF4-FFF2-40B4-BE49-F238E27FC236}">
                <a16:creationId xmlns:a16="http://schemas.microsoft.com/office/drawing/2014/main" id="{00000000-0008-0000-1200-00000F000000}"/>
              </a:ext>
            </a:extLst>
          </xdr:cNvPr>
          <xdr:cNvCxnSpPr/>
        </xdr:nvCxnSpPr>
        <xdr:spPr>
          <a:xfrm flipH="1">
            <a:off x="3253468" y="7538357"/>
            <a:ext cx="9525" cy="1009650"/>
          </a:xfrm>
          <a:prstGeom prst="line">
            <a:avLst/>
          </a:prstGeom>
          <a:ln/>
        </xdr:spPr>
        <xdr:style>
          <a:lnRef idx="1">
            <a:schemeClr val="dk1"/>
          </a:lnRef>
          <a:fillRef idx="0">
            <a:schemeClr val="dk1"/>
          </a:fillRef>
          <a:effectRef idx="0">
            <a:schemeClr val="dk1"/>
          </a:effectRef>
          <a:fontRef idx="minor">
            <a:schemeClr val="tx1"/>
          </a:fontRef>
        </xdr:style>
      </xdr:cxnSp>
      <xdr:sp macro="" textlink="">
        <xdr:nvSpPr>
          <xdr:cNvPr id="16" name="TextBox 15">
            <a:extLst>
              <a:ext uri="{FF2B5EF4-FFF2-40B4-BE49-F238E27FC236}">
                <a16:creationId xmlns:a16="http://schemas.microsoft.com/office/drawing/2014/main" id="{00000000-0008-0000-1200-000010000000}"/>
              </a:ext>
            </a:extLst>
          </xdr:cNvPr>
          <xdr:cNvSpPr txBox="1"/>
        </xdr:nvSpPr>
        <xdr:spPr>
          <a:xfrm>
            <a:off x="3034393" y="7928882"/>
            <a:ext cx="485775" cy="2857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400" b="1">
                <a:latin typeface="Arial" panose="020B0604020202020204" pitchFamily="34" charset="0"/>
                <a:cs typeface="Arial" panose="020B0604020202020204" pitchFamily="34" charset="0"/>
              </a:rPr>
              <a:t>OR</a:t>
            </a:r>
          </a:p>
        </xdr:txBody>
      </xdr:sp>
    </xdr:grpSp>
    <xdr:clientData/>
  </xdr:twoCellAnchor>
  <xdr:twoCellAnchor>
    <xdr:from>
      <xdr:col>6</xdr:col>
      <xdr:colOff>1178707</xdr:colOff>
      <xdr:row>39</xdr:row>
      <xdr:rowOff>11906</xdr:rowOff>
    </xdr:from>
    <xdr:to>
      <xdr:col>7</xdr:col>
      <xdr:colOff>1976426</xdr:colOff>
      <xdr:row>40</xdr:row>
      <xdr:rowOff>161585</xdr:rowOff>
    </xdr:to>
    <xdr:sp macro="" textlink="">
      <xdr:nvSpPr>
        <xdr:cNvPr id="17" name="TextBox 16">
          <a:extLst>
            <a:ext uri="{FF2B5EF4-FFF2-40B4-BE49-F238E27FC236}">
              <a16:creationId xmlns:a16="http://schemas.microsoft.com/office/drawing/2014/main" id="{00000000-0008-0000-1200-000011000000}"/>
            </a:ext>
          </a:extLst>
        </xdr:cNvPr>
        <xdr:cNvSpPr txBox="1"/>
      </xdr:nvSpPr>
      <xdr:spPr>
        <a:xfrm>
          <a:off x="12001488" y="8560594"/>
          <a:ext cx="2893219" cy="3401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 want apportion my claim with another proxy</a:t>
          </a:r>
        </a:p>
      </xdr:txBody>
    </xdr:sp>
    <xdr:clientData/>
  </xdr:twoCellAnchor>
  <xdr:twoCellAnchor>
    <xdr:from>
      <xdr:col>16384</xdr:col>
      <xdr:colOff>1140866</xdr:colOff>
      <xdr:row>40</xdr:row>
      <xdr:rowOff>9516</xdr:rowOff>
    </xdr:from>
    <xdr:to>
      <xdr:col>16384</xdr:col>
      <xdr:colOff>3879076</xdr:colOff>
      <xdr:row>41</xdr:row>
      <xdr:rowOff>175617</xdr:rowOff>
    </xdr:to>
    <xdr:sp macro="" textlink="">
      <xdr:nvSpPr>
        <xdr:cNvPr id="18" name="TextBox 17">
          <a:extLst>
            <a:ext uri="{FF2B5EF4-FFF2-40B4-BE49-F238E27FC236}">
              <a16:creationId xmlns:a16="http://schemas.microsoft.com/office/drawing/2014/main" id="{00000000-0008-0000-1200-000012000000}"/>
            </a:ext>
          </a:extLst>
        </xdr:cNvPr>
        <xdr:cNvSpPr txBox="1"/>
      </xdr:nvSpPr>
      <xdr:spPr>
        <a:xfrm>
          <a:off x="18857366" y="8748704"/>
          <a:ext cx="2738210" cy="356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 do not have any more expenses to declare</a:t>
          </a:r>
        </a:p>
      </xdr:txBody>
    </xdr:sp>
    <xdr:clientData/>
  </xdr:twoCellAnchor>
  <xdr:twoCellAnchor>
    <xdr:from>
      <xdr:col>1</xdr:col>
      <xdr:colOff>2501484</xdr:colOff>
      <xdr:row>39</xdr:row>
      <xdr:rowOff>11908</xdr:rowOff>
    </xdr:from>
    <xdr:to>
      <xdr:col>3</xdr:col>
      <xdr:colOff>250028</xdr:colOff>
      <xdr:row>40</xdr:row>
      <xdr:rowOff>178009</xdr:rowOff>
    </xdr:to>
    <xdr:sp macro="" textlink="">
      <xdr:nvSpPr>
        <xdr:cNvPr id="19" name="TextBox 18">
          <a:extLst>
            <a:ext uri="{FF2B5EF4-FFF2-40B4-BE49-F238E27FC236}">
              <a16:creationId xmlns:a16="http://schemas.microsoft.com/office/drawing/2014/main" id="{00000000-0008-0000-1200-000013000000}"/>
            </a:ext>
          </a:extLst>
        </xdr:cNvPr>
        <xdr:cNvSpPr txBox="1"/>
      </xdr:nvSpPr>
      <xdr:spPr>
        <a:xfrm>
          <a:off x="3108703" y="8560596"/>
          <a:ext cx="2606294" cy="356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 have other type of expenses to declare</a:t>
          </a:r>
        </a:p>
      </xdr:txBody>
    </xdr:sp>
    <xdr:clientData/>
  </xdr:twoCellAnchor>
  <xdr:twoCellAnchor>
    <xdr:from>
      <xdr:col>3</xdr:col>
      <xdr:colOff>379781</xdr:colOff>
      <xdr:row>38</xdr:row>
      <xdr:rowOff>223841</xdr:rowOff>
    </xdr:from>
    <xdr:to>
      <xdr:col>5</xdr:col>
      <xdr:colOff>35710</xdr:colOff>
      <xdr:row>40</xdr:row>
      <xdr:rowOff>163723</xdr:rowOff>
    </xdr:to>
    <xdr:sp macro="" textlink="">
      <xdr:nvSpPr>
        <xdr:cNvPr id="20" name="TextBox 19">
          <a:extLst>
            <a:ext uri="{FF2B5EF4-FFF2-40B4-BE49-F238E27FC236}">
              <a16:creationId xmlns:a16="http://schemas.microsoft.com/office/drawing/2014/main" id="{00000000-0008-0000-1200-000014000000}"/>
            </a:ext>
          </a:extLst>
        </xdr:cNvPr>
        <xdr:cNvSpPr txBox="1"/>
      </xdr:nvSpPr>
      <xdr:spPr>
        <a:xfrm>
          <a:off x="5844750" y="8546310"/>
          <a:ext cx="2918241" cy="356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 do not have any more expenses to declare</a:t>
          </a:r>
        </a:p>
      </xdr:txBody>
    </xdr:sp>
    <xdr:clientData/>
  </xdr:twoCellAnchor>
  <xdr:twoCellAnchor>
    <xdr:from>
      <xdr:col>5</xdr:col>
      <xdr:colOff>464342</xdr:colOff>
      <xdr:row>39</xdr:row>
      <xdr:rowOff>0</xdr:rowOff>
    </xdr:from>
    <xdr:to>
      <xdr:col>6</xdr:col>
      <xdr:colOff>583406</xdr:colOff>
      <xdr:row>40</xdr:row>
      <xdr:rowOff>149679</xdr:rowOff>
    </xdr:to>
    <xdr:sp macro="" textlink="">
      <xdr:nvSpPr>
        <xdr:cNvPr id="21" name="TextBox 20">
          <a:extLst>
            <a:ext uri="{FF2B5EF4-FFF2-40B4-BE49-F238E27FC236}">
              <a16:creationId xmlns:a16="http://schemas.microsoft.com/office/drawing/2014/main" id="{00000000-0008-0000-1200-000015000000}"/>
            </a:ext>
          </a:extLst>
        </xdr:cNvPr>
        <xdr:cNvSpPr txBox="1"/>
      </xdr:nvSpPr>
      <xdr:spPr>
        <a:xfrm>
          <a:off x="9191623" y="8548688"/>
          <a:ext cx="2214564" cy="3401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SG" sz="1100" b="1">
              <a:solidFill>
                <a:schemeClr val="dk1"/>
              </a:solidFill>
              <a:effectLst/>
              <a:latin typeface="+mn-lt"/>
              <a:ea typeface="+mn-ea"/>
              <a:cs typeface="+mn-cs"/>
            </a:rPr>
            <a:t>I want</a:t>
          </a:r>
          <a:r>
            <a:rPr lang="en-SG" sz="1100" b="1" baseline="0">
              <a:solidFill>
                <a:schemeClr val="dk1"/>
              </a:solidFill>
              <a:effectLst/>
              <a:latin typeface="+mn-lt"/>
              <a:ea typeface="+mn-ea"/>
              <a:cs typeface="+mn-cs"/>
            </a:rPr>
            <a:t> to go back to services page</a:t>
          </a:r>
          <a:endParaRPr lang="en-SG">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166686</xdr:colOff>
      <xdr:row>0</xdr:row>
      <xdr:rowOff>0</xdr:rowOff>
    </xdr:from>
    <xdr:to>
      <xdr:col>5</xdr:col>
      <xdr:colOff>31750</xdr:colOff>
      <xdr:row>1</xdr:row>
      <xdr:rowOff>846666</xdr:rowOff>
    </xdr:to>
    <xdr:sp macro="" textlink="">
      <xdr:nvSpPr>
        <xdr:cNvPr id="8" name="Rounded Rectangle 7">
          <a:extLst>
            <a:ext uri="{FF2B5EF4-FFF2-40B4-BE49-F238E27FC236}">
              <a16:creationId xmlns:a16="http://schemas.microsoft.com/office/drawing/2014/main" id="{00000000-0008-0000-0100-000008000000}"/>
            </a:ext>
          </a:extLst>
        </xdr:cNvPr>
        <xdr:cNvSpPr/>
      </xdr:nvSpPr>
      <xdr:spPr>
        <a:xfrm>
          <a:off x="166686" y="0"/>
          <a:ext cx="8913814" cy="1037166"/>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rtlCol="0" anchor="t"/>
        <a:lstStyle/>
        <a:p>
          <a:pPr eaLnBrk="1" fontAlgn="auto" latinLnBrk="0" hangingPunct="1"/>
          <a:r>
            <a:rPr lang="en-GB" sz="2200" b="1" baseline="0">
              <a:solidFill>
                <a:schemeClr val="lt1"/>
              </a:solidFill>
              <a:effectLst/>
              <a:latin typeface="Arial" panose="020B0604020202020204" pitchFamily="34" charset="0"/>
              <a:ea typeface="+mn-ea"/>
              <a:cs typeface="Arial" panose="020B0604020202020204" pitchFamily="34" charset="0"/>
            </a:rPr>
            <a:t>Pre-registration GST: </a:t>
          </a:r>
        </a:p>
        <a:p>
          <a:pPr eaLnBrk="1" fontAlgn="auto" latinLnBrk="0" hangingPunct="1"/>
          <a:r>
            <a:rPr lang="en-GB" sz="2200" b="1" baseline="0">
              <a:solidFill>
                <a:schemeClr val="lt1"/>
              </a:solidFill>
              <a:effectLst/>
              <a:latin typeface="Arial" panose="020B0604020202020204" pitchFamily="34" charset="0"/>
              <a:ea typeface="+mn-ea"/>
              <a:cs typeface="Arial" panose="020B0604020202020204" pitchFamily="34" charset="0"/>
            </a:rPr>
            <a:t>Checklist for Self-Review of Eligibility of Claim </a:t>
          </a:r>
        </a:p>
        <a:p>
          <a:pPr eaLnBrk="1" fontAlgn="auto" latinLnBrk="0" hangingPunct="1"/>
          <a:r>
            <a:rPr lang="en-GB" sz="1100" b="1" baseline="0">
              <a:solidFill>
                <a:schemeClr val="lt1"/>
              </a:solidFill>
              <a:effectLst/>
              <a:latin typeface="Arial" panose="020B0604020202020204" pitchFamily="34" charset="0"/>
              <a:ea typeface="+mn-ea"/>
              <a:cs typeface="Arial" panose="020B0604020202020204" pitchFamily="34" charset="0"/>
            </a:rPr>
            <a:t>(</a:t>
          </a:r>
          <a:r>
            <a:rPr lang="en-US" sz="1100" b="1" baseline="0">
              <a:solidFill>
                <a:schemeClr val="lt1"/>
              </a:solidFill>
              <a:effectLst/>
              <a:latin typeface="Arial" panose="020B0604020202020204" pitchFamily="34" charset="0"/>
              <a:ea typeface="+mn-ea"/>
              <a:cs typeface="Arial" panose="020B0604020202020204" pitchFamily="34" charset="0"/>
            </a:rPr>
            <a:t>For Businesses Registered for GST on or after 1 Jul 2015) A</a:t>
          </a:r>
          <a:endParaRPr lang="en-SG" sz="2400">
            <a:effectLst/>
            <a:latin typeface="Arial" panose="020B0604020202020204" pitchFamily="34" charset="0"/>
            <a:cs typeface="Arial" panose="020B0604020202020204" pitchFamily="34" charset="0"/>
          </a:endParaRPr>
        </a:p>
      </xdr:txBody>
    </xdr:sp>
    <xdr:clientData/>
  </xdr:twoCellAnchor>
  <xdr:twoCellAnchor>
    <xdr:from>
      <xdr:col>5</xdr:col>
      <xdr:colOff>349250</xdr:colOff>
      <xdr:row>1</xdr:row>
      <xdr:rowOff>52917</xdr:rowOff>
    </xdr:from>
    <xdr:to>
      <xdr:col>6</xdr:col>
      <xdr:colOff>746125</xdr:colOff>
      <xdr:row>1</xdr:row>
      <xdr:rowOff>709085</xdr:rowOff>
    </xdr:to>
    <xdr:sp macro="" textlink="">
      <xdr:nvSpPr>
        <xdr:cNvPr id="9" name="Rectangle 8">
          <a:hlinkClick xmlns:r="http://schemas.openxmlformats.org/officeDocument/2006/relationships" r:id="rId1"/>
          <a:extLst>
            <a:ext uri="{FF2B5EF4-FFF2-40B4-BE49-F238E27FC236}">
              <a16:creationId xmlns:a16="http://schemas.microsoft.com/office/drawing/2014/main" id="{00000000-0008-0000-0100-000009000000}"/>
            </a:ext>
          </a:extLst>
        </xdr:cNvPr>
        <xdr:cNvSpPr/>
      </xdr:nvSpPr>
      <xdr:spPr>
        <a:xfrm>
          <a:off x="9398000" y="243417"/>
          <a:ext cx="1116542" cy="656168"/>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BACK TO INTRODUCTION</a:t>
          </a:r>
        </a:p>
      </xdr:txBody>
    </xdr:sp>
    <xdr:clientData/>
  </xdr:twoCellAnchor>
  <mc:AlternateContent xmlns:mc="http://schemas.openxmlformats.org/markup-compatibility/2006">
    <mc:Choice xmlns:a14="http://schemas.microsoft.com/office/drawing/2010/main" Requires="a14">
      <xdr:twoCellAnchor editAs="oneCell">
        <xdr:from>
          <xdr:col>6</xdr:col>
          <xdr:colOff>342900</xdr:colOff>
          <xdr:row>19</xdr:row>
          <xdr:rowOff>114300</xdr:rowOff>
        </xdr:from>
        <xdr:to>
          <xdr:col>6</xdr:col>
          <xdr:colOff>1362075</xdr:colOff>
          <xdr:row>21</xdr:row>
          <xdr:rowOff>123825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25</xdr:row>
          <xdr:rowOff>28575</xdr:rowOff>
        </xdr:from>
        <xdr:to>
          <xdr:col>6</xdr:col>
          <xdr:colOff>1362075</xdr:colOff>
          <xdr:row>25</xdr:row>
          <xdr:rowOff>476250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26</xdr:row>
          <xdr:rowOff>28575</xdr:rowOff>
        </xdr:from>
        <xdr:to>
          <xdr:col>6</xdr:col>
          <xdr:colOff>1362075</xdr:colOff>
          <xdr:row>26</xdr:row>
          <xdr:rowOff>476250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1126700</xdr:colOff>
      <xdr:row>31</xdr:row>
      <xdr:rowOff>335159</xdr:rowOff>
    </xdr:from>
    <xdr:to>
      <xdr:col>2</xdr:col>
      <xdr:colOff>1445560</xdr:colOff>
      <xdr:row>33</xdr:row>
      <xdr:rowOff>439067</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305994" y="13681365"/>
          <a:ext cx="3366860" cy="7090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a:t>
          </a:r>
          <a:r>
            <a:rPr lang="en-SG" sz="1100" b="1" baseline="0"/>
            <a:t> am familiar with pre-registration rules and will track and compute the claims on my own</a:t>
          </a:r>
          <a:endParaRPr lang="en-SG" sz="1100" b="1"/>
        </a:p>
      </xdr:txBody>
    </xdr:sp>
    <xdr:clientData/>
  </xdr:twoCellAnchor>
  <xdr:twoCellAnchor>
    <xdr:from>
      <xdr:col>4</xdr:col>
      <xdr:colOff>1083914</xdr:colOff>
      <xdr:row>31</xdr:row>
      <xdr:rowOff>274035</xdr:rowOff>
    </xdr:from>
    <xdr:to>
      <xdr:col>6</xdr:col>
      <xdr:colOff>1083048</xdr:colOff>
      <xdr:row>33</xdr:row>
      <xdr:rowOff>206493</xdr:rowOff>
    </xdr:to>
    <xdr:sp macro="" textlink="">
      <xdr:nvSpPr>
        <xdr:cNvPr id="10" name="TextBox 9">
          <a:extLst>
            <a:ext uri="{FF2B5EF4-FFF2-40B4-BE49-F238E27FC236}">
              <a16:creationId xmlns:a16="http://schemas.microsoft.com/office/drawing/2014/main" id="{00000000-0008-0000-0100-00000A000000}"/>
            </a:ext>
          </a:extLst>
        </xdr:cNvPr>
        <xdr:cNvSpPr txBox="1"/>
      </xdr:nvSpPr>
      <xdr:spPr>
        <a:xfrm>
          <a:off x="6518767" y="13620241"/>
          <a:ext cx="3708281" cy="5375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Use</a:t>
          </a:r>
          <a:r>
            <a:rPr lang="en-SG" sz="1100" b="1" baseline="0"/>
            <a:t> calculator to </a:t>
          </a:r>
          <a:r>
            <a:rPr lang="en-SG" sz="1100" b="1"/>
            <a:t>track</a:t>
          </a:r>
          <a:r>
            <a:rPr lang="en-SG" sz="1100" b="1" baseline="0"/>
            <a:t> and compute allowable pre-registration claims</a:t>
          </a:r>
          <a:endParaRPr lang="en-SG" sz="1100" b="1"/>
        </a:p>
      </xdr:txBody>
    </xdr:sp>
    <xdr:clientData/>
  </xdr:twoCellAnchor>
  <xdr:twoCellAnchor>
    <xdr:from>
      <xdr:col>3</xdr:col>
      <xdr:colOff>26485</xdr:colOff>
      <xdr:row>32</xdr:row>
      <xdr:rowOff>24449</xdr:rowOff>
    </xdr:from>
    <xdr:to>
      <xdr:col>4</xdr:col>
      <xdr:colOff>433819</xdr:colOff>
      <xdr:row>35</xdr:row>
      <xdr:rowOff>133554</xdr:rowOff>
    </xdr:to>
    <xdr:grpSp>
      <xdr:nvGrpSpPr>
        <xdr:cNvPr id="11" name="Group 10">
          <a:extLst>
            <a:ext uri="{FF2B5EF4-FFF2-40B4-BE49-F238E27FC236}">
              <a16:creationId xmlns:a16="http://schemas.microsoft.com/office/drawing/2014/main" id="{00000000-0008-0000-0100-00000B000000}"/>
            </a:ext>
          </a:extLst>
        </xdr:cNvPr>
        <xdr:cNvGrpSpPr/>
      </xdr:nvGrpSpPr>
      <xdr:grpSpPr>
        <a:xfrm>
          <a:off x="5387699" y="13699628"/>
          <a:ext cx="488977" cy="1020783"/>
          <a:chOff x="3034393" y="7538357"/>
          <a:chExt cx="485775" cy="1009650"/>
        </a:xfrm>
      </xdr:grpSpPr>
      <xdr:cxnSp macro="">
        <xdr:nvCxnSpPr>
          <xdr:cNvPr id="12" name="Straight Connector 11">
            <a:extLst>
              <a:ext uri="{FF2B5EF4-FFF2-40B4-BE49-F238E27FC236}">
                <a16:creationId xmlns:a16="http://schemas.microsoft.com/office/drawing/2014/main" id="{00000000-0008-0000-0100-00000C000000}"/>
              </a:ext>
            </a:extLst>
          </xdr:cNvPr>
          <xdr:cNvCxnSpPr/>
        </xdr:nvCxnSpPr>
        <xdr:spPr>
          <a:xfrm flipH="1">
            <a:off x="3253468" y="7538357"/>
            <a:ext cx="9525" cy="1009650"/>
          </a:xfrm>
          <a:prstGeom prst="line">
            <a:avLst/>
          </a:prstGeom>
          <a:ln/>
        </xdr:spPr>
        <xdr:style>
          <a:lnRef idx="1">
            <a:schemeClr val="dk1"/>
          </a:lnRef>
          <a:fillRef idx="0">
            <a:schemeClr val="dk1"/>
          </a:fillRef>
          <a:effectRef idx="0">
            <a:schemeClr val="dk1"/>
          </a:effectRef>
          <a:fontRef idx="minor">
            <a:schemeClr val="tx1"/>
          </a:fontRef>
        </xdr:style>
      </xdr:cxnSp>
      <xdr:sp macro="" textlink="">
        <xdr:nvSpPr>
          <xdr:cNvPr id="13" name="TextBox 12">
            <a:extLst>
              <a:ext uri="{FF2B5EF4-FFF2-40B4-BE49-F238E27FC236}">
                <a16:creationId xmlns:a16="http://schemas.microsoft.com/office/drawing/2014/main" id="{00000000-0008-0000-0100-00000D000000}"/>
              </a:ext>
            </a:extLst>
          </xdr:cNvPr>
          <xdr:cNvSpPr txBox="1"/>
        </xdr:nvSpPr>
        <xdr:spPr>
          <a:xfrm>
            <a:off x="3034393" y="7928882"/>
            <a:ext cx="485775" cy="2857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400" b="1">
                <a:latin typeface="Arial" panose="020B0604020202020204" pitchFamily="34" charset="0"/>
                <a:cs typeface="Arial" panose="020B0604020202020204" pitchFamily="34" charset="0"/>
              </a:rPr>
              <a:t>OR</a:t>
            </a: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845344</xdr:colOff>
      <xdr:row>1</xdr:row>
      <xdr:rowOff>47625</xdr:rowOff>
    </xdr:from>
    <xdr:to>
      <xdr:col>6</xdr:col>
      <xdr:colOff>200025</xdr:colOff>
      <xdr:row>3</xdr:row>
      <xdr:rowOff>99187</xdr:rowOff>
    </xdr:to>
    <xdr:sp macro="" textlink="">
      <xdr:nvSpPr>
        <xdr:cNvPr id="7" name="Rectangle 6">
          <a:hlinkClick xmlns:r="http://schemas.openxmlformats.org/officeDocument/2006/relationships" r:id="rId1"/>
          <a:extLst>
            <a:ext uri="{FF2B5EF4-FFF2-40B4-BE49-F238E27FC236}">
              <a16:creationId xmlns:a16="http://schemas.microsoft.com/office/drawing/2014/main" id="{00000000-0008-0000-1300-000007000000}"/>
            </a:ext>
          </a:extLst>
        </xdr:cNvPr>
        <xdr:cNvSpPr/>
      </xdr:nvSpPr>
      <xdr:spPr>
        <a:xfrm>
          <a:off x="10668000" y="238125"/>
          <a:ext cx="1533525"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EDIT</a:t>
          </a:r>
          <a:r>
            <a:rPr lang="en-US" sz="900" b="1" baseline="0">
              <a:latin typeface="Arial" pitchFamily="34" charset="0"/>
              <a:cs typeface="Arial" pitchFamily="34" charset="0"/>
            </a:rPr>
            <a:t> MY PARTICULARS</a:t>
          </a:r>
          <a:endParaRPr lang="en-US" sz="900" b="1">
            <a:latin typeface="Arial" pitchFamily="34" charset="0"/>
            <a:cs typeface="Arial" pitchFamily="34" charset="0"/>
          </a:endParaRPr>
        </a:p>
      </xdr:txBody>
    </xdr:sp>
    <xdr:clientData/>
  </xdr:twoCellAnchor>
  <xdr:twoCellAnchor>
    <xdr:from>
      <xdr:col>4</xdr:col>
      <xdr:colOff>1549502</xdr:colOff>
      <xdr:row>39</xdr:row>
      <xdr:rowOff>64298</xdr:rowOff>
    </xdr:from>
    <xdr:to>
      <xdr:col>5</xdr:col>
      <xdr:colOff>1216127</xdr:colOff>
      <xdr:row>41</xdr:row>
      <xdr:rowOff>187298</xdr:rowOff>
    </xdr:to>
    <xdr:sp macro="" textlink="">
      <xdr:nvSpPr>
        <xdr:cNvPr id="8" name="Rectangle 7">
          <a:hlinkClick xmlns:r="http://schemas.openxmlformats.org/officeDocument/2006/relationships" r:id="rId2"/>
          <a:extLst>
            <a:ext uri="{FF2B5EF4-FFF2-40B4-BE49-F238E27FC236}">
              <a16:creationId xmlns:a16="http://schemas.microsoft.com/office/drawing/2014/main" id="{00000000-0008-0000-1300-000008000000}"/>
            </a:ext>
          </a:extLst>
        </xdr:cNvPr>
        <xdr:cNvSpPr/>
      </xdr:nvSpPr>
      <xdr:spPr>
        <a:xfrm>
          <a:off x="9645752" y="8493923"/>
          <a:ext cx="1524000"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BACK TO SERVICES</a:t>
          </a:r>
        </a:p>
      </xdr:txBody>
    </xdr:sp>
    <xdr:clientData/>
  </xdr:twoCellAnchor>
  <xdr:twoCellAnchor>
    <xdr:from>
      <xdr:col>2</xdr:col>
      <xdr:colOff>23802</xdr:colOff>
      <xdr:row>39</xdr:row>
      <xdr:rowOff>40487</xdr:rowOff>
    </xdr:from>
    <xdr:to>
      <xdr:col>2</xdr:col>
      <xdr:colOff>1595427</xdr:colOff>
      <xdr:row>41</xdr:row>
      <xdr:rowOff>163487</xdr:rowOff>
    </xdr:to>
    <xdr:sp macro="" textlink="">
      <xdr:nvSpPr>
        <xdr:cNvPr id="9" name="Rectangle 8">
          <a:hlinkClick xmlns:r="http://schemas.openxmlformats.org/officeDocument/2006/relationships" r:id="rId3"/>
          <a:extLst>
            <a:ext uri="{FF2B5EF4-FFF2-40B4-BE49-F238E27FC236}">
              <a16:creationId xmlns:a16="http://schemas.microsoft.com/office/drawing/2014/main" id="{00000000-0008-0000-1300-000009000000}"/>
            </a:ext>
          </a:extLst>
        </xdr:cNvPr>
        <xdr:cNvSpPr/>
      </xdr:nvSpPr>
      <xdr:spPr>
        <a:xfrm>
          <a:off x="3321833" y="8470112"/>
          <a:ext cx="1571625"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BACK TO MAIN MENU</a:t>
          </a:r>
        </a:p>
      </xdr:txBody>
    </xdr:sp>
    <xdr:clientData/>
  </xdr:twoCellAnchor>
  <xdr:twoCellAnchor>
    <xdr:from>
      <xdr:col>3</xdr:col>
      <xdr:colOff>187420</xdr:colOff>
      <xdr:row>39</xdr:row>
      <xdr:rowOff>57153</xdr:rowOff>
    </xdr:from>
    <xdr:to>
      <xdr:col>3</xdr:col>
      <xdr:colOff>1711420</xdr:colOff>
      <xdr:row>41</xdr:row>
      <xdr:rowOff>180153</xdr:rowOff>
    </xdr:to>
    <xdr:sp macro="" textlink="">
      <xdr:nvSpPr>
        <xdr:cNvPr id="10" name="Rectangle 9">
          <a:hlinkClick xmlns:r="http://schemas.openxmlformats.org/officeDocument/2006/relationships" r:id="rId4"/>
          <a:extLst>
            <a:ext uri="{FF2B5EF4-FFF2-40B4-BE49-F238E27FC236}">
              <a16:creationId xmlns:a16="http://schemas.microsoft.com/office/drawing/2014/main" id="{00000000-0008-0000-1300-00000A000000}"/>
            </a:ext>
          </a:extLst>
        </xdr:cNvPr>
        <xdr:cNvSpPr/>
      </xdr:nvSpPr>
      <xdr:spPr>
        <a:xfrm>
          <a:off x="6104826" y="8486778"/>
          <a:ext cx="1524000"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PROCEED</a:t>
          </a:r>
          <a:r>
            <a:rPr lang="en-US" sz="900" b="1" baseline="0">
              <a:latin typeface="Arial" pitchFamily="34" charset="0"/>
              <a:cs typeface="Arial" pitchFamily="34" charset="0"/>
            </a:rPr>
            <a:t> TO SUMMARY OF CLAIMS</a:t>
          </a:r>
          <a:endParaRPr lang="en-US" sz="900" b="1">
            <a:latin typeface="Arial" pitchFamily="34" charset="0"/>
            <a:cs typeface="Arial" pitchFamily="34" charset="0"/>
          </a:endParaRPr>
        </a:p>
      </xdr:txBody>
    </xdr:sp>
    <xdr:clientData/>
  </xdr:twoCellAnchor>
  <xdr:twoCellAnchor>
    <xdr:from>
      <xdr:col>6</xdr:col>
      <xdr:colOff>608906</xdr:colOff>
      <xdr:row>39</xdr:row>
      <xdr:rowOff>52393</xdr:rowOff>
    </xdr:from>
    <xdr:to>
      <xdr:col>7</xdr:col>
      <xdr:colOff>49312</xdr:colOff>
      <xdr:row>41</xdr:row>
      <xdr:rowOff>175393</xdr:rowOff>
    </xdr:to>
    <xdr:sp macro="" textlink="">
      <xdr:nvSpPr>
        <xdr:cNvPr id="11" name="Rectangle 10">
          <a:hlinkClick xmlns:r="http://schemas.openxmlformats.org/officeDocument/2006/relationships" r:id="rId5"/>
          <a:extLst>
            <a:ext uri="{FF2B5EF4-FFF2-40B4-BE49-F238E27FC236}">
              <a16:creationId xmlns:a16="http://schemas.microsoft.com/office/drawing/2014/main" id="{00000000-0008-0000-1300-00000B000000}"/>
            </a:ext>
          </a:extLst>
        </xdr:cNvPr>
        <xdr:cNvSpPr/>
      </xdr:nvSpPr>
      <xdr:spPr>
        <a:xfrm>
          <a:off x="12741375" y="8482018"/>
          <a:ext cx="1619250"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CHOOSE ANOTHER PROXY</a:t>
          </a:r>
        </a:p>
      </xdr:txBody>
    </xdr:sp>
    <xdr:clientData/>
  </xdr:twoCellAnchor>
  <xdr:twoCellAnchor>
    <xdr:from>
      <xdr:col>2</xdr:col>
      <xdr:colOff>1976422</xdr:colOff>
      <xdr:row>38</xdr:row>
      <xdr:rowOff>16674</xdr:rowOff>
    </xdr:from>
    <xdr:to>
      <xdr:col>2</xdr:col>
      <xdr:colOff>2451993</xdr:colOff>
      <xdr:row>42</xdr:row>
      <xdr:rowOff>64299</xdr:rowOff>
    </xdr:to>
    <xdr:grpSp>
      <xdr:nvGrpSpPr>
        <xdr:cNvPr id="12" name="Group 11">
          <a:extLst>
            <a:ext uri="{FF2B5EF4-FFF2-40B4-BE49-F238E27FC236}">
              <a16:creationId xmlns:a16="http://schemas.microsoft.com/office/drawing/2014/main" id="{00000000-0008-0000-1300-00000C000000}"/>
            </a:ext>
          </a:extLst>
        </xdr:cNvPr>
        <xdr:cNvGrpSpPr/>
      </xdr:nvGrpSpPr>
      <xdr:grpSpPr>
        <a:xfrm>
          <a:off x="5274453" y="8255799"/>
          <a:ext cx="475571" cy="809625"/>
          <a:chOff x="3034393" y="7538357"/>
          <a:chExt cx="485775" cy="1009650"/>
        </a:xfrm>
      </xdr:grpSpPr>
      <xdr:cxnSp macro="">
        <xdr:nvCxnSpPr>
          <xdr:cNvPr id="13" name="Straight Connector 12">
            <a:extLst>
              <a:ext uri="{FF2B5EF4-FFF2-40B4-BE49-F238E27FC236}">
                <a16:creationId xmlns:a16="http://schemas.microsoft.com/office/drawing/2014/main" id="{00000000-0008-0000-1300-00000D000000}"/>
              </a:ext>
            </a:extLst>
          </xdr:cNvPr>
          <xdr:cNvCxnSpPr/>
        </xdr:nvCxnSpPr>
        <xdr:spPr>
          <a:xfrm flipH="1">
            <a:off x="3253468" y="7538357"/>
            <a:ext cx="9525" cy="1009650"/>
          </a:xfrm>
          <a:prstGeom prst="line">
            <a:avLst/>
          </a:prstGeom>
          <a:ln/>
        </xdr:spPr>
        <xdr:style>
          <a:lnRef idx="1">
            <a:schemeClr val="dk1"/>
          </a:lnRef>
          <a:fillRef idx="0">
            <a:schemeClr val="dk1"/>
          </a:fillRef>
          <a:effectRef idx="0">
            <a:schemeClr val="dk1"/>
          </a:effectRef>
          <a:fontRef idx="minor">
            <a:schemeClr val="tx1"/>
          </a:fontRef>
        </xdr:style>
      </xdr:cxnSp>
      <xdr:sp macro="" textlink="">
        <xdr:nvSpPr>
          <xdr:cNvPr id="14" name="TextBox 13">
            <a:extLst>
              <a:ext uri="{FF2B5EF4-FFF2-40B4-BE49-F238E27FC236}">
                <a16:creationId xmlns:a16="http://schemas.microsoft.com/office/drawing/2014/main" id="{00000000-0008-0000-1300-00000E000000}"/>
              </a:ext>
            </a:extLst>
          </xdr:cNvPr>
          <xdr:cNvSpPr txBox="1"/>
        </xdr:nvSpPr>
        <xdr:spPr>
          <a:xfrm>
            <a:off x="3034393" y="7928882"/>
            <a:ext cx="485775" cy="2857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400" b="1">
                <a:latin typeface="Arial" panose="020B0604020202020204" pitchFamily="34" charset="0"/>
                <a:cs typeface="Arial" panose="020B0604020202020204" pitchFamily="34" charset="0"/>
              </a:rPr>
              <a:t>OR</a:t>
            </a:r>
          </a:p>
        </xdr:txBody>
      </xdr:sp>
    </xdr:grpSp>
    <xdr:clientData/>
  </xdr:twoCellAnchor>
  <xdr:twoCellAnchor>
    <xdr:from>
      <xdr:col>4</xdr:col>
      <xdr:colOff>259534</xdr:colOff>
      <xdr:row>38</xdr:row>
      <xdr:rowOff>14292</xdr:rowOff>
    </xdr:from>
    <xdr:to>
      <xdr:col>4</xdr:col>
      <xdr:colOff>745309</xdr:colOff>
      <xdr:row>42</xdr:row>
      <xdr:rowOff>52393</xdr:rowOff>
    </xdr:to>
    <xdr:grpSp>
      <xdr:nvGrpSpPr>
        <xdr:cNvPr id="15" name="Group 14">
          <a:extLst>
            <a:ext uri="{FF2B5EF4-FFF2-40B4-BE49-F238E27FC236}">
              <a16:creationId xmlns:a16="http://schemas.microsoft.com/office/drawing/2014/main" id="{00000000-0008-0000-1300-00000F000000}"/>
            </a:ext>
          </a:extLst>
        </xdr:cNvPr>
        <xdr:cNvGrpSpPr/>
      </xdr:nvGrpSpPr>
      <xdr:grpSpPr>
        <a:xfrm>
          <a:off x="8355784" y="8253417"/>
          <a:ext cx="485775" cy="800101"/>
          <a:chOff x="3034393" y="7538357"/>
          <a:chExt cx="485775" cy="1009650"/>
        </a:xfrm>
      </xdr:grpSpPr>
      <xdr:cxnSp macro="">
        <xdr:nvCxnSpPr>
          <xdr:cNvPr id="16" name="Straight Connector 15">
            <a:extLst>
              <a:ext uri="{FF2B5EF4-FFF2-40B4-BE49-F238E27FC236}">
                <a16:creationId xmlns:a16="http://schemas.microsoft.com/office/drawing/2014/main" id="{00000000-0008-0000-1300-000010000000}"/>
              </a:ext>
            </a:extLst>
          </xdr:cNvPr>
          <xdr:cNvCxnSpPr/>
        </xdr:nvCxnSpPr>
        <xdr:spPr>
          <a:xfrm flipH="1">
            <a:off x="3253468" y="7538357"/>
            <a:ext cx="9525" cy="1009650"/>
          </a:xfrm>
          <a:prstGeom prst="line">
            <a:avLst/>
          </a:prstGeom>
          <a:ln/>
        </xdr:spPr>
        <xdr:style>
          <a:lnRef idx="1">
            <a:schemeClr val="dk1"/>
          </a:lnRef>
          <a:fillRef idx="0">
            <a:schemeClr val="dk1"/>
          </a:fillRef>
          <a:effectRef idx="0">
            <a:schemeClr val="dk1"/>
          </a:effectRef>
          <a:fontRef idx="minor">
            <a:schemeClr val="tx1"/>
          </a:fontRef>
        </xdr:style>
      </xdr:cxnSp>
      <xdr:sp macro="" textlink="">
        <xdr:nvSpPr>
          <xdr:cNvPr id="17" name="TextBox 16">
            <a:extLst>
              <a:ext uri="{FF2B5EF4-FFF2-40B4-BE49-F238E27FC236}">
                <a16:creationId xmlns:a16="http://schemas.microsoft.com/office/drawing/2014/main" id="{00000000-0008-0000-1300-000011000000}"/>
              </a:ext>
            </a:extLst>
          </xdr:cNvPr>
          <xdr:cNvSpPr txBox="1"/>
        </xdr:nvSpPr>
        <xdr:spPr>
          <a:xfrm>
            <a:off x="3034393" y="7928882"/>
            <a:ext cx="485775" cy="2857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400" b="1">
                <a:latin typeface="Arial" panose="020B0604020202020204" pitchFamily="34" charset="0"/>
                <a:cs typeface="Arial" panose="020B0604020202020204" pitchFamily="34" charset="0"/>
              </a:rPr>
              <a:t>OR</a:t>
            </a:r>
          </a:p>
        </xdr:txBody>
      </xdr:sp>
    </xdr:grpSp>
    <xdr:clientData/>
  </xdr:twoCellAnchor>
  <xdr:twoCellAnchor>
    <xdr:from>
      <xdr:col>5</xdr:col>
      <xdr:colOff>1616171</xdr:colOff>
      <xdr:row>37</xdr:row>
      <xdr:rowOff>166692</xdr:rowOff>
    </xdr:from>
    <xdr:to>
      <xdr:col>5</xdr:col>
      <xdr:colOff>2101946</xdr:colOff>
      <xdr:row>42</xdr:row>
      <xdr:rowOff>14293</xdr:rowOff>
    </xdr:to>
    <xdr:grpSp>
      <xdr:nvGrpSpPr>
        <xdr:cNvPr id="18" name="Group 17">
          <a:extLst>
            <a:ext uri="{FF2B5EF4-FFF2-40B4-BE49-F238E27FC236}">
              <a16:creationId xmlns:a16="http://schemas.microsoft.com/office/drawing/2014/main" id="{00000000-0008-0000-1300-000012000000}"/>
            </a:ext>
          </a:extLst>
        </xdr:cNvPr>
        <xdr:cNvGrpSpPr/>
      </xdr:nvGrpSpPr>
      <xdr:grpSpPr>
        <a:xfrm>
          <a:off x="11569796" y="8215317"/>
          <a:ext cx="485775" cy="800101"/>
          <a:chOff x="3034393" y="7538357"/>
          <a:chExt cx="485775" cy="1009650"/>
        </a:xfrm>
      </xdr:grpSpPr>
      <xdr:cxnSp macro="">
        <xdr:nvCxnSpPr>
          <xdr:cNvPr id="19" name="Straight Connector 18">
            <a:extLst>
              <a:ext uri="{FF2B5EF4-FFF2-40B4-BE49-F238E27FC236}">
                <a16:creationId xmlns:a16="http://schemas.microsoft.com/office/drawing/2014/main" id="{00000000-0008-0000-1300-000013000000}"/>
              </a:ext>
            </a:extLst>
          </xdr:cNvPr>
          <xdr:cNvCxnSpPr/>
        </xdr:nvCxnSpPr>
        <xdr:spPr>
          <a:xfrm flipH="1">
            <a:off x="3253468" y="7538357"/>
            <a:ext cx="9525" cy="1009650"/>
          </a:xfrm>
          <a:prstGeom prst="line">
            <a:avLst/>
          </a:prstGeom>
          <a:ln/>
        </xdr:spPr>
        <xdr:style>
          <a:lnRef idx="1">
            <a:schemeClr val="dk1"/>
          </a:lnRef>
          <a:fillRef idx="0">
            <a:schemeClr val="dk1"/>
          </a:fillRef>
          <a:effectRef idx="0">
            <a:schemeClr val="dk1"/>
          </a:effectRef>
          <a:fontRef idx="minor">
            <a:schemeClr val="tx1"/>
          </a:fontRef>
        </xdr:style>
      </xdr:cxnSp>
      <xdr:sp macro="" textlink="">
        <xdr:nvSpPr>
          <xdr:cNvPr id="20" name="TextBox 19">
            <a:extLst>
              <a:ext uri="{FF2B5EF4-FFF2-40B4-BE49-F238E27FC236}">
                <a16:creationId xmlns:a16="http://schemas.microsoft.com/office/drawing/2014/main" id="{00000000-0008-0000-1300-000014000000}"/>
              </a:ext>
            </a:extLst>
          </xdr:cNvPr>
          <xdr:cNvSpPr txBox="1"/>
        </xdr:nvSpPr>
        <xdr:spPr>
          <a:xfrm>
            <a:off x="3034393" y="7928882"/>
            <a:ext cx="485775" cy="2857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400" b="1">
                <a:latin typeface="Arial" panose="020B0604020202020204" pitchFamily="34" charset="0"/>
                <a:cs typeface="Arial" panose="020B0604020202020204" pitchFamily="34" charset="0"/>
              </a:rPr>
              <a:t>OR</a:t>
            </a:r>
          </a:p>
        </xdr:txBody>
      </xdr:sp>
    </xdr:grpSp>
    <xdr:clientData/>
  </xdr:twoCellAnchor>
  <xdr:twoCellAnchor>
    <xdr:from>
      <xdr:col>16384</xdr:col>
      <xdr:colOff>1749035</xdr:colOff>
      <xdr:row>35</xdr:row>
      <xdr:rowOff>14284</xdr:rowOff>
    </xdr:from>
    <xdr:to>
      <xdr:col>16384</xdr:col>
      <xdr:colOff>4642254</xdr:colOff>
      <xdr:row>36</xdr:row>
      <xdr:rowOff>163963</xdr:rowOff>
    </xdr:to>
    <xdr:sp macro="" textlink="">
      <xdr:nvSpPr>
        <xdr:cNvPr id="21" name="TextBox 20">
          <a:extLst>
            <a:ext uri="{FF2B5EF4-FFF2-40B4-BE49-F238E27FC236}">
              <a16:creationId xmlns:a16="http://schemas.microsoft.com/office/drawing/2014/main" id="{00000000-0008-0000-1300-000015000000}"/>
            </a:ext>
          </a:extLst>
        </xdr:cNvPr>
        <xdr:cNvSpPr txBox="1"/>
      </xdr:nvSpPr>
      <xdr:spPr>
        <a:xfrm>
          <a:off x="18846410" y="7646190"/>
          <a:ext cx="2893219" cy="3401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 want apportion my claim with another proxy</a:t>
          </a:r>
        </a:p>
      </xdr:txBody>
    </xdr:sp>
    <xdr:clientData/>
  </xdr:twoCellAnchor>
  <xdr:twoCellAnchor>
    <xdr:from>
      <xdr:col>1</xdr:col>
      <xdr:colOff>2190777</xdr:colOff>
      <xdr:row>37</xdr:row>
      <xdr:rowOff>14282</xdr:rowOff>
    </xdr:from>
    <xdr:to>
      <xdr:col>2</xdr:col>
      <xdr:colOff>2106259</xdr:colOff>
      <xdr:row>38</xdr:row>
      <xdr:rowOff>180383</xdr:rowOff>
    </xdr:to>
    <xdr:sp macro="" textlink="">
      <xdr:nvSpPr>
        <xdr:cNvPr id="22" name="TextBox 21">
          <a:extLst>
            <a:ext uri="{FF2B5EF4-FFF2-40B4-BE49-F238E27FC236}">
              <a16:creationId xmlns:a16="http://schemas.microsoft.com/office/drawing/2014/main" id="{00000000-0008-0000-1300-000016000000}"/>
            </a:ext>
          </a:extLst>
        </xdr:cNvPr>
        <xdr:cNvSpPr txBox="1"/>
      </xdr:nvSpPr>
      <xdr:spPr>
        <a:xfrm>
          <a:off x="2797996" y="8062907"/>
          <a:ext cx="2606294" cy="356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 have other type of expenses to declare</a:t>
          </a:r>
        </a:p>
      </xdr:txBody>
    </xdr:sp>
    <xdr:clientData/>
  </xdr:twoCellAnchor>
  <xdr:twoCellAnchor>
    <xdr:from>
      <xdr:col>2</xdr:col>
      <xdr:colOff>2295537</xdr:colOff>
      <xdr:row>36</xdr:row>
      <xdr:rowOff>226215</xdr:rowOff>
    </xdr:from>
    <xdr:to>
      <xdr:col>4</xdr:col>
      <xdr:colOff>415559</xdr:colOff>
      <xdr:row>38</xdr:row>
      <xdr:rowOff>166097</xdr:rowOff>
    </xdr:to>
    <xdr:sp macro="" textlink="">
      <xdr:nvSpPr>
        <xdr:cNvPr id="23" name="TextBox 22">
          <a:extLst>
            <a:ext uri="{FF2B5EF4-FFF2-40B4-BE49-F238E27FC236}">
              <a16:creationId xmlns:a16="http://schemas.microsoft.com/office/drawing/2014/main" id="{00000000-0008-0000-1300-000017000000}"/>
            </a:ext>
          </a:extLst>
        </xdr:cNvPr>
        <xdr:cNvSpPr txBox="1"/>
      </xdr:nvSpPr>
      <xdr:spPr>
        <a:xfrm>
          <a:off x="5593568" y="8048621"/>
          <a:ext cx="2918241" cy="356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 do not have any more expenses to declare</a:t>
          </a:r>
        </a:p>
      </xdr:txBody>
    </xdr:sp>
    <xdr:clientData/>
  </xdr:twoCellAnchor>
  <xdr:twoCellAnchor>
    <xdr:from>
      <xdr:col>4</xdr:col>
      <xdr:colOff>1209689</xdr:colOff>
      <xdr:row>37</xdr:row>
      <xdr:rowOff>2374</xdr:rowOff>
    </xdr:from>
    <xdr:to>
      <xdr:col>5</xdr:col>
      <xdr:colOff>1500186</xdr:colOff>
      <xdr:row>38</xdr:row>
      <xdr:rowOff>152053</xdr:rowOff>
    </xdr:to>
    <xdr:sp macro="" textlink="">
      <xdr:nvSpPr>
        <xdr:cNvPr id="24" name="TextBox 23">
          <a:extLst>
            <a:ext uri="{FF2B5EF4-FFF2-40B4-BE49-F238E27FC236}">
              <a16:creationId xmlns:a16="http://schemas.microsoft.com/office/drawing/2014/main" id="{00000000-0008-0000-1300-000018000000}"/>
            </a:ext>
          </a:extLst>
        </xdr:cNvPr>
        <xdr:cNvSpPr txBox="1"/>
      </xdr:nvSpPr>
      <xdr:spPr>
        <a:xfrm>
          <a:off x="9305939" y="8050999"/>
          <a:ext cx="2147872" cy="3401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SG" sz="1100" b="1">
              <a:solidFill>
                <a:schemeClr val="dk1"/>
              </a:solidFill>
              <a:effectLst/>
              <a:latin typeface="+mn-lt"/>
              <a:ea typeface="+mn-ea"/>
              <a:cs typeface="+mn-cs"/>
            </a:rPr>
            <a:t>I want</a:t>
          </a:r>
          <a:r>
            <a:rPr lang="en-SG" sz="1100" b="1" baseline="0">
              <a:solidFill>
                <a:schemeClr val="dk1"/>
              </a:solidFill>
              <a:effectLst/>
              <a:latin typeface="+mn-lt"/>
              <a:ea typeface="+mn-ea"/>
              <a:cs typeface="+mn-cs"/>
            </a:rPr>
            <a:t> to go back to services page</a:t>
          </a:r>
          <a:endParaRPr lang="en-SG">
            <a:effectLst/>
          </a:endParaRPr>
        </a:p>
      </xdr:txBody>
    </xdr:sp>
    <xdr:clientData/>
  </xdr:twoCellAnchor>
  <xdr:twoCellAnchor>
    <xdr:from>
      <xdr:col>5</xdr:col>
      <xdr:colOff>2043118</xdr:colOff>
      <xdr:row>37</xdr:row>
      <xdr:rowOff>2374</xdr:rowOff>
    </xdr:from>
    <xdr:to>
      <xdr:col>7</xdr:col>
      <xdr:colOff>578649</xdr:colOff>
      <xdr:row>38</xdr:row>
      <xdr:rowOff>152053</xdr:rowOff>
    </xdr:to>
    <xdr:sp macro="" textlink="">
      <xdr:nvSpPr>
        <xdr:cNvPr id="25" name="TextBox 24">
          <a:extLst>
            <a:ext uri="{FF2B5EF4-FFF2-40B4-BE49-F238E27FC236}">
              <a16:creationId xmlns:a16="http://schemas.microsoft.com/office/drawing/2014/main" id="{00000000-0008-0000-1300-000019000000}"/>
            </a:ext>
          </a:extLst>
        </xdr:cNvPr>
        <xdr:cNvSpPr txBox="1"/>
      </xdr:nvSpPr>
      <xdr:spPr>
        <a:xfrm>
          <a:off x="11996743" y="8050999"/>
          <a:ext cx="2893219" cy="3401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 want apportion my claim with another proxy</a:t>
          </a:r>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2561671</xdr:colOff>
      <xdr:row>13</xdr:row>
      <xdr:rowOff>97632</xdr:rowOff>
    </xdr:from>
    <xdr:to>
      <xdr:col>3</xdr:col>
      <xdr:colOff>714376</xdr:colOff>
      <xdr:row>13</xdr:row>
      <xdr:rowOff>628934</xdr:rowOff>
    </xdr:to>
    <xdr:pic>
      <xdr:nvPicPr>
        <xdr:cNvPr id="10" name="Picture 9">
          <a:extLst>
            <a:ext uri="{FF2B5EF4-FFF2-40B4-BE49-F238E27FC236}">
              <a16:creationId xmlns:a16="http://schemas.microsoft.com/office/drawing/2014/main" id="{00000000-0008-0000-1400-00000A000000}"/>
            </a:ext>
          </a:extLst>
        </xdr:cNvPr>
        <xdr:cNvPicPr/>
      </xdr:nvPicPr>
      <xdr:blipFill>
        <a:blip xmlns:r="http://schemas.openxmlformats.org/officeDocument/2006/relationships" r:embed="rId1" cstate="print"/>
        <a:srcRect l="21929" t="45037" r="55581" b="48703"/>
        <a:stretch>
          <a:fillRect/>
        </a:stretch>
      </xdr:blipFill>
      <xdr:spPr bwMode="auto">
        <a:xfrm>
          <a:off x="3168890" y="3300413"/>
          <a:ext cx="3415267" cy="531302"/>
        </a:xfrm>
        <a:prstGeom prst="rect">
          <a:avLst/>
        </a:prstGeom>
        <a:noFill/>
        <a:ln w="9525">
          <a:noFill/>
          <a:miter lim="800000"/>
          <a:headEnd/>
          <a:tailEnd/>
        </a:ln>
      </xdr:spPr>
    </xdr:pic>
    <xdr:clientData/>
  </xdr:twoCellAnchor>
  <xdr:oneCellAnchor>
    <xdr:from>
      <xdr:col>2</xdr:col>
      <xdr:colOff>607218</xdr:colOff>
      <xdr:row>14</xdr:row>
      <xdr:rowOff>80964</xdr:rowOff>
    </xdr:from>
    <xdr:ext cx="4193489" cy="520995"/>
    <xdr:pic>
      <xdr:nvPicPr>
        <xdr:cNvPr id="11" name="Picture 10">
          <a:extLst>
            <a:ext uri="{FF2B5EF4-FFF2-40B4-BE49-F238E27FC236}">
              <a16:creationId xmlns:a16="http://schemas.microsoft.com/office/drawing/2014/main" id="{00000000-0008-0000-1400-00000B000000}"/>
            </a:ext>
          </a:extLst>
        </xdr:cNvPr>
        <xdr:cNvPicPr/>
      </xdr:nvPicPr>
      <xdr:blipFill>
        <a:blip xmlns:r="http://schemas.openxmlformats.org/officeDocument/2006/relationships" r:embed="rId2" cstate="print"/>
        <a:srcRect l="19486" t="31390" r="52870" b="62512"/>
        <a:stretch>
          <a:fillRect/>
        </a:stretch>
      </xdr:blipFill>
      <xdr:spPr bwMode="auto">
        <a:xfrm>
          <a:off x="3905249" y="3617120"/>
          <a:ext cx="4193489" cy="520995"/>
        </a:xfrm>
        <a:prstGeom prst="rect">
          <a:avLst/>
        </a:prstGeom>
        <a:noFill/>
        <a:ln w="9525">
          <a:noFill/>
          <a:miter lim="800000"/>
          <a:headEnd/>
          <a:tailEnd/>
        </a:ln>
      </xdr:spPr>
    </xdr:pic>
    <xdr:clientData/>
  </xdr:oneCellAnchor>
  <xdr:twoCellAnchor>
    <xdr:from>
      <xdr:col>5</xdr:col>
      <xdr:colOff>428625</xdr:colOff>
      <xdr:row>1</xdr:row>
      <xdr:rowOff>83344</xdr:rowOff>
    </xdr:from>
    <xdr:to>
      <xdr:col>5</xdr:col>
      <xdr:colOff>1962150</xdr:colOff>
      <xdr:row>3</xdr:row>
      <xdr:rowOff>134906</xdr:rowOff>
    </xdr:to>
    <xdr:sp macro="" textlink="">
      <xdr:nvSpPr>
        <xdr:cNvPr id="9" name="Rectangle 8">
          <a:hlinkClick xmlns:r="http://schemas.openxmlformats.org/officeDocument/2006/relationships" r:id="rId3"/>
          <a:extLst>
            <a:ext uri="{FF2B5EF4-FFF2-40B4-BE49-F238E27FC236}">
              <a16:creationId xmlns:a16="http://schemas.microsoft.com/office/drawing/2014/main" id="{00000000-0008-0000-1400-000009000000}"/>
            </a:ext>
          </a:extLst>
        </xdr:cNvPr>
        <xdr:cNvSpPr/>
      </xdr:nvSpPr>
      <xdr:spPr>
        <a:xfrm>
          <a:off x="9548813" y="273844"/>
          <a:ext cx="1533525"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EDIT</a:t>
          </a:r>
          <a:r>
            <a:rPr lang="en-US" sz="900" b="1" baseline="0">
              <a:latin typeface="Arial" pitchFamily="34" charset="0"/>
              <a:cs typeface="Arial" pitchFamily="34" charset="0"/>
            </a:rPr>
            <a:t> MY PARTICULARS</a:t>
          </a:r>
          <a:endParaRPr lang="en-US" sz="900" b="1">
            <a:latin typeface="Arial" pitchFamily="34" charset="0"/>
            <a:cs typeface="Arial" pitchFamily="34" charset="0"/>
          </a:endParaRPr>
        </a:p>
      </xdr:txBody>
    </xdr:sp>
    <xdr:clientData/>
  </xdr:twoCellAnchor>
  <xdr:twoCellAnchor>
    <xdr:from>
      <xdr:col>4</xdr:col>
      <xdr:colOff>1382826</xdr:colOff>
      <xdr:row>43</xdr:row>
      <xdr:rowOff>79411</xdr:rowOff>
    </xdr:from>
    <xdr:to>
      <xdr:col>5</xdr:col>
      <xdr:colOff>1323294</xdr:colOff>
      <xdr:row>45</xdr:row>
      <xdr:rowOff>154786</xdr:rowOff>
    </xdr:to>
    <xdr:sp macro="" textlink="">
      <xdr:nvSpPr>
        <xdr:cNvPr id="12" name="Rectangle 11">
          <a:hlinkClick xmlns:r="http://schemas.openxmlformats.org/officeDocument/2006/relationships" r:id="rId4"/>
          <a:extLst>
            <a:ext uri="{FF2B5EF4-FFF2-40B4-BE49-F238E27FC236}">
              <a16:creationId xmlns:a16="http://schemas.microsoft.com/office/drawing/2014/main" id="{00000000-0008-0000-1400-00000C000000}"/>
            </a:ext>
          </a:extLst>
        </xdr:cNvPr>
        <xdr:cNvSpPr/>
      </xdr:nvSpPr>
      <xdr:spPr>
        <a:xfrm>
          <a:off x="8728982" y="10437849"/>
          <a:ext cx="1524000" cy="456375"/>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BACK TO SERVICES</a:t>
          </a:r>
        </a:p>
      </xdr:txBody>
    </xdr:sp>
    <xdr:clientData/>
  </xdr:twoCellAnchor>
  <xdr:twoCellAnchor>
    <xdr:from>
      <xdr:col>1</xdr:col>
      <xdr:colOff>2238362</xdr:colOff>
      <xdr:row>43</xdr:row>
      <xdr:rowOff>60361</xdr:rowOff>
    </xdr:from>
    <xdr:to>
      <xdr:col>2</xdr:col>
      <xdr:colOff>1119175</xdr:colOff>
      <xdr:row>45</xdr:row>
      <xdr:rowOff>154786</xdr:rowOff>
    </xdr:to>
    <xdr:sp macro="" textlink="">
      <xdr:nvSpPr>
        <xdr:cNvPr id="13" name="Rectangle 12">
          <a:hlinkClick xmlns:r="http://schemas.openxmlformats.org/officeDocument/2006/relationships" r:id="rId5"/>
          <a:extLst>
            <a:ext uri="{FF2B5EF4-FFF2-40B4-BE49-F238E27FC236}">
              <a16:creationId xmlns:a16="http://schemas.microsoft.com/office/drawing/2014/main" id="{00000000-0008-0000-1400-00000D000000}"/>
            </a:ext>
          </a:extLst>
        </xdr:cNvPr>
        <xdr:cNvSpPr/>
      </xdr:nvSpPr>
      <xdr:spPr>
        <a:xfrm>
          <a:off x="2845581" y="10418799"/>
          <a:ext cx="1571625" cy="475425"/>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BACK TO MAIN MENU</a:t>
          </a:r>
        </a:p>
      </xdr:txBody>
    </xdr:sp>
    <xdr:clientData/>
  </xdr:twoCellAnchor>
  <xdr:twoCellAnchor>
    <xdr:from>
      <xdr:col>2</xdr:col>
      <xdr:colOff>2378170</xdr:colOff>
      <xdr:row>43</xdr:row>
      <xdr:rowOff>69886</xdr:rowOff>
    </xdr:from>
    <xdr:to>
      <xdr:col>3</xdr:col>
      <xdr:colOff>1330420</xdr:colOff>
      <xdr:row>45</xdr:row>
      <xdr:rowOff>154786</xdr:rowOff>
    </xdr:to>
    <xdr:sp macro="" textlink="">
      <xdr:nvSpPr>
        <xdr:cNvPr id="14" name="Rectangle 13">
          <a:hlinkClick xmlns:r="http://schemas.openxmlformats.org/officeDocument/2006/relationships" r:id="rId6"/>
          <a:extLst>
            <a:ext uri="{FF2B5EF4-FFF2-40B4-BE49-F238E27FC236}">
              <a16:creationId xmlns:a16="http://schemas.microsoft.com/office/drawing/2014/main" id="{00000000-0008-0000-1400-00000E000000}"/>
            </a:ext>
          </a:extLst>
        </xdr:cNvPr>
        <xdr:cNvSpPr/>
      </xdr:nvSpPr>
      <xdr:spPr>
        <a:xfrm>
          <a:off x="5676201" y="10428324"/>
          <a:ext cx="1524000" cy="4659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PROCEED</a:t>
          </a:r>
          <a:r>
            <a:rPr lang="en-US" sz="900" b="1" baseline="0">
              <a:latin typeface="Arial" pitchFamily="34" charset="0"/>
              <a:cs typeface="Arial" pitchFamily="34" charset="0"/>
            </a:rPr>
            <a:t> TO SUMMARY OF CLAIMS</a:t>
          </a:r>
          <a:endParaRPr lang="en-US" sz="900" b="1">
            <a:latin typeface="Arial" pitchFamily="34" charset="0"/>
            <a:cs typeface="Arial" pitchFamily="34" charset="0"/>
          </a:endParaRPr>
        </a:p>
      </xdr:txBody>
    </xdr:sp>
    <xdr:clientData/>
  </xdr:twoCellAnchor>
  <xdr:twoCellAnchor>
    <xdr:from>
      <xdr:col>6</xdr:col>
      <xdr:colOff>311254</xdr:colOff>
      <xdr:row>43</xdr:row>
      <xdr:rowOff>69886</xdr:rowOff>
    </xdr:from>
    <xdr:to>
      <xdr:col>6</xdr:col>
      <xdr:colOff>1930504</xdr:colOff>
      <xdr:row>45</xdr:row>
      <xdr:rowOff>154786</xdr:rowOff>
    </xdr:to>
    <xdr:sp macro="" textlink="">
      <xdr:nvSpPr>
        <xdr:cNvPr id="15" name="Rectangle 14">
          <a:hlinkClick xmlns:r="http://schemas.openxmlformats.org/officeDocument/2006/relationships" r:id="rId7"/>
          <a:extLst>
            <a:ext uri="{FF2B5EF4-FFF2-40B4-BE49-F238E27FC236}">
              <a16:creationId xmlns:a16="http://schemas.microsoft.com/office/drawing/2014/main" id="{00000000-0008-0000-1400-00000F000000}"/>
            </a:ext>
          </a:extLst>
        </xdr:cNvPr>
        <xdr:cNvSpPr/>
      </xdr:nvSpPr>
      <xdr:spPr>
        <a:xfrm>
          <a:off x="11419785" y="10428324"/>
          <a:ext cx="1619250" cy="4659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CHOOSE ANOTHER PROXY</a:t>
          </a:r>
        </a:p>
      </xdr:txBody>
    </xdr:sp>
    <xdr:clientData/>
  </xdr:twoCellAnchor>
  <xdr:twoCellAnchor>
    <xdr:from>
      <xdr:col>2</xdr:col>
      <xdr:colOff>1625723</xdr:colOff>
      <xdr:row>42</xdr:row>
      <xdr:rowOff>61918</xdr:rowOff>
    </xdr:from>
    <xdr:to>
      <xdr:col>2</xdr:col>
      <xdr:colOff>2111498</xdr:colOff>
      <xdr:row>46</xdr:row>
      <xdr:rowOff>33344</xdr:rowOff>
    </xdr:to>
    <xdr:grpSp>
      <xdr:nvGrpSpPr>
        <xdr:cNvPr id="25" name="Group 24">
          <a:extLst>
            <a:ext uri="{FF2B5EF4-FFF2-40B4-BE49-F238E27FC236}">
              <a16:creationId xmlns:a16="http://schemas.microsoft.com/office/drawing/2014/main" id="{00000000-0008-0000-1400-000019000000}"/>
            </a:ext>
          </a:extLst>
        </xdr:cNvPr>
        <xdr:cNvGrpSpPr/>
      </xdr:nvGrpSpPr>
      <xdr:grpSpPr>
        <a:xfrm>
          <a:off x="4923754" y="10229856"/>
          <a:ext cx="485775" cy="733426"/>
          <a:chOff x="3034393" y="7538357"/>
          <a:chExt cx="485775" cy="1009650"/>
        </a:xfrm>
      </xdr:grpSpPr>
      <xdr:cxnSp macro="">
        <xdr:nvCxnSpPr>
          <xdr:cNvPr id="26" name="Straight Connector 25">
            <a:extLst>
              <a:ext uri="{FF2B5EF4-FFF2-40B4-BE49-F238E27FC236}">
                <a16:creationId xmlns:a16="http://schemas.microsoft.com/office/drawing/2014/main" id="{00000000-0008-0000-1400-00001A000000}"/>
              </a:ext>
            </a:extLst>
          </xdr:cNvPr>
          <xdr:cNvCxnSpPr/>
        </xdr:nvCxnSpPr>
        <xdr:spPr>
          <a:xfrm flipH="1">
            <a:off x="3253468" y="7538357"/>
            <a:ext cx="9525" cy="1009650"/>
          </a:xfrm>
          <a:prstGeom prst="line">
            <a:avLst/>
          </a:prstGeom>
          <a:ln/>
        </xdr:spPr>
        <xdr:style>
          <a:lnRef idx="1">
            <a:schemeClr val="dk1"/>
          </a:lnRef>
          <a:fillRef idx="0">
            <a:schemeClr val="dk1"/>
          </a:fillRef>
          <a:effectRef idx="0">
            <a:schemeClr val="dk1"/>
          </a:effectRef>
          <a:fontRef idx="minor">
            <a:schemeClr val="tx1"/>
          </a:fontRef>
        </xdr:style>
      </xdr:cxnSp>
      <xdr:sp macro="" textlink="">
        <xdr:nvSpPr>
          <xdr:cNvPr id="27" name="TextBox 26">
            <a:extLst>
              <a:ext uri="{FF2B5EF4-FFF2-40B4-BE49-F238E27FC236}">
                <a16:creationId xmlns:a16="http://schemas.microsoft.com/office/drawing/2014/main" id="{00000000-0008-0000-1400-00001B000000}"/>
              </a:ext>
            </a:extLst>
          </xdr:cNvPr>
          <xdr:cNvSpPr txBox="1"/>
        </xdr:nvSpPr>
        <xdr:spPr>
          <a:xfrm>
            <a:off x="3034393" y="7928882"/>
            <a:ext cx="485775" cy="2857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400" b="1">
                <a:latin typeface="Arial" panose="020B0604020202020204" pitchFamily="34" charset="0"/>
                <a:cs typeface="Arial" panose="020B0604020202020204" pitchFamily="34" charset="0"/>
              </a:rPr>
              <a:t>OR</a:t>
            </a:r>
          </a:p>
        </xdr:txBody>
      </xdr:sp>
    </xdr:grpSp>
    <xdr:clientData/>
  </xdr:twoCellAnchor>
  <xdr:twoCellAnchor>
    <xdr:from>
      <xdr:col>4</xdr:col>
      <xdr:colOff>468437</xdr:colOff>
      <xdr:row>42</xdr:row>
      <xdr:rowOff>35724</xdr:rowOff>
    </xdr:from>
    <xdr:to>
      <xdr:col>4</xdr:col>
      <xdr:colOff>954212</xdr:colOff>
      <xdr:row>46</xdr:row>
      <xdr:rowOff>7150</xdr:rowOff>
    </xdr:to>
    <xdr:grpSp>
      <xdr:nvGrpSpPr>
        <xdr:cNvPr id="28" name="Group 27">
          <a:extLst>
            <a:ext uri="{FF2B5EF4-FFF2-40B4-BE49-F238E27FC236}">
              <a16:creationId xmlns:a16="http://schemas.microsoft.com/office/drawing/2014/main" id="{00000000-0008-0000-1400-00001C000000}"/>
            </a:ext>
          </a:extLst>
        </xdr:cNvPr>
        <xdr:cNvGrpSpPr/>
      </xdr:nvGrpSpPr>
      <xdr:grpSpPr>
        <a:xfrm>
          <a:off x="7814593" y="10203662"/>
          <a:ext cx="485775" cy="733426"/>
          <a:chOff x="3034393" y="7538357"/>
          <a:chExt cx="485775" cy="1009650"/>
        </a:xfrm>
      </xdr:grpSpPr>
      <xdr:cxnSp macro="">
        <xdr:nvCxnSpPr>
          <xdr:cNvPr id="29" name="Straight Connector 28">
            <a:extLst>
              <a:ext uri="{FF2B5EF4-FFF2-40B4-BE49-F238E27FC236}">
                <a16:creationId xmlns:a16="http://schemas.microsoft.com/office/drawing/2014/main" id="{00000000-0008-0000-1400-00001D000000}"/>
              </a:ext>
            </a:extLst>
          </xdr:cNvPr>
          <xdr:cNvCxnSpPr/>
        </xdr:nvCxnSpPr>
        <xdr:spPr>
          <a:xfrm flipH="1">
            <a:off x="3253468" y="7538357"/>
            <a:ext cx="9525" cy="1009650"/>
          </a:xfrm>
          <a:prstGeom prst="line">
            <a:avLst/>
          </a:prstGeom>
          <a:ln/>
        </xdr:spPr>
        <xdr:style>
          <a:lnRef idx="1">
            <a:schemeClr val="dk1"/>
          </a:lnRef>
          <a:fillRef idx="0">
            <a:schemeClr val="dk1"/>
          </a:fillRef>
          <a:effectRef idx="0">
            <a:schemeClr val="dk1"/>
          </a:effectRef>
          <a:fontRef idx="minor">
            <a:schemeClr val="tx1"/>
          </a:fontRef>
        </xdr:style>
      </xdr:cxnSp>
      <xdr:sp macro="" textlink="">
        <xdr:nvSpPr>
          <xdr:cNvPr id="30" name="TextBox 29">
            <a:extLst>
              <a:ext uri="{FF2B5EF4-FFF2-40B4-BE49-F238E27FC236}">
                <a16:creationId xmlns:a16="http://schemas.microsoft.com/office/drawing/2014/main" id="{00000000-0008-0000-1400-00001E000000}"/>
              </a:ext>
            </a:extLst>
          </xdr:cNvPr>
          <xdr:cNvSpPr txBox="1"/>
        </xdr:nvSpPr>
        <xdr:spPr>
          <a:xfrm>
            <a:off x="3034393" y="7928882"/>
            <a:ext cx="485775" cy="2857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400" b="1">
                <a:latin typeface="Arial" panose="020B0604020202020204" pitchFamily="34" charset="0"/>
                <a:cs typeface="Arial" panose="020B0604020202020204" pitchFamily="34" charset="0"/>
              </a:rPr>
              <a:t>OR</a:t>
            </a:r>
          </a:p>
        </xdr:txBody>
      </xdr:sp>
    </xdr:grpSp>
    <xdr:clientData/>
  </xdr:twoCellAnchor>
  <xdr:twoCellAnchor>
    <xdr:from>
      <xdr:col>5</xdr:col>
      <xdr:colOff>1561432</xdr:colOff>
      <xdr:row>42</xdr:row>
      <xdr:rowOff>21436</xdr:rowOff>
    </xdr:from>
    <xdr:to>
      <xdr:col>5</xdr:col>
      <xdr:colOff>2047207</xdr:colOff>
      <xdr:row>45</xdr:row>
      <xdr:rowOff>183362</xdr:rowOff>
    </xdr:to>
    <xdr:grpSp>
      <xdr:nvGrpSpPr>
        <xdr:cNvPr id="31" name="Group 30">
          <a:extLst>
            <a:ext uri="{FF2B5EF4-FFF2-40B4-BE49-F238E27FC236}">
              <a16:creationId xmlns:a16="http://schemas.microsoft.com/office/drawing/2014/main" id="{00000000-0008-0000-1400-00001F000000}"/>
            </a:ext>
          </a:extLst>
        </xdr:cNvPr>
        <xdr:cNvGrpSpPr/>
      </xdr:nvGrpSpPr>
      <xdr:grpSpPr>
        <a:xfrm>
          <a:off x="10491120" y="10189374"/>
          <a:ext cx="485775" cy="733426"/>
          <a:chOff x="3034393" y="7538357"/>
          <a:chExt cx="485775" cy="1009650"/>
        </a:xfrm>
      </xdr:grpSpPr>
      <xdr:cxnSp macro="">
        <xdr:nvCxnSpPr>
          <xdr:cNvPr id="32" name="Straight Connector 31">
            <a:extLst>
              <a:ext uri="{FF2B5EF4-FFF2-40B4-BE49-F238E27FC236}">
                <a16:creationId xmlns:a16="http://schemas.microsoft.com/office/drawing/2014/main" id="{00000000-0008-0000-1400-000020000000}"/>
              </a:ext>
            </a:extLst>
          </xdr:cNvPr>
          <xdr:cNvCxnSpPr/>
        </xdr:nvCxnSpPr>
        <xdr:spPr>
          <a:xfrm flipH="1">
            <a:off x="3253468" y="7538357"/>
            <a:ext cx="9525" cy="1009650"/>
          </a:xfrm>
          <a:prstGeom prst="line">
            <a:avLst/>
          </a:prstGeom>
          <a:ln/>
        </xdr:spPr>
        <xdr:style>
          <a:lnRef idx="1">
            <a:schemeClr val="dk1"/>
          </a:lnRef>
          <a:fillRef idx="0">
            <a:schemeClr val="dk1"/>
          </a:fillRef>
          <a:effectRef idx="0">
            <a:schemeClr val="dk1"/>
          </a:effectRef>
          <a:fontRef idx="minor">
            <a:schemeClr val="tx1"/>
          </a:fontRef>
        </xdr:style>
      </xdr:cxnSp>
      <xdr:sp macro="" textlink="">
        <xdr:nvSpPr>
          <xdr:cNvPr id="33" name="TextBox 32">
            <a:extLst>
              <a:ext uri="{FF2B5EF4-FFF2-40B4-BE49-F238E27FC236}">
                <a16:creationId xmlns:a16="http://schemas.microsoft.com/office/drawing/2014/main" id="{00000000-0008-0000-1400-000021000000}"/>
              </a:ext>
            </a:extLst>
          </xdr:cNvPr>
          <xdr:cNvSpPr txBox="1"/>
        </xdr:nvSpPr>
        <xdr:spPr>
          <a:xfrm>
            <a:off x="3034393" y="7928882"/>
            <a:ext cx="485775" cy="2857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400" b="1">
                <a:latin typeface="Arial" panose="020B0604020202020204" pitchFamily="34" charset="0"/>
                <a:cs typeface="Arial" panose="020B0604020202020204" pitchFamily="34" charset="0"/>
              </a:rPr>
              <a:t>OR</a:t>
            </a:r>
          </a:p>
        </xdr:txBody>
      </xdr:sp>
    </xdr:grpSp>
    <xdr:clientData/>
  </xdr:twoCellAnchor>
  <xdr:twoCellAnchor>
    <xdr:from>
      <xdr:col>1</xdr:col>
      <xdr:colOff>1738308</xdr:colOff>
      <xdr:row>41</xdr:row>
      <xdr:rowOff>38102</xdr:rowOff>
    </xdr:from>
    <xdr:to>
      <xdr:col>2</xdr:col>
      <xdr:colOff>1653790</xdr:colOff>
      <xdr:row>43</xdr:row>
      <xdr:rowOff>13703</xdr:rowOff>
    </xdr:to>
    <xdr:sp macro="" textlink="">
      <xdr:nvSpPr>
        <xdr:cNvPr id="18" name="TextBox 17">
          <a:extLst>
            <a:ext uri="{FF2B5EF4-FFF2-40B4-BE49-F238E27FC236}">
              <a16:creationId xmlns:a16="http://schemas.microsoft.com/office/drawing/2014/main" id="{00000000-0008-0000-1400-000012000000}"/>
            </a:ext>
          </a:extLst>
        </xdr:cNvPr>
        <xdr:cNvSpPr txBox="1"/>
      </xdr:nvSpPr>
      <xdr:spPr>
        <a:xfrm>
          <a:off x="2345527" y="10015540"/>
          <a:ext cx="2606294" cy="356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 have other type of expenses to declare</a:t>
          </a:r>
        </a:p>
      </xdr:txBody>
    </xdr:sp>
    <xdr:clientData/>
  </xdr:twoCellAnchor>
  <xdr:twoCellAnchor>
    <xdr:from>
      <xdr:col>2</xdr:col>
      <xdr:colOff>1902598</xdr:colOff>
      <xdr:row>41</xdr:row>
      <xdr:rowOff>23816</xdr:rowOff>
    </xdr:from>
    <xdr:to>
      <xdr:col>4</xdr:col>
      <xdr:colOff>607218</xdr:colOff>
      <xdr:row>42</xdr:row>
      <xdr:rowOff>189917</xdr:rowOff>
    </xdr:to>
    <xdr:sp macro="" textlink="">
      <xdr:nvSpPr>
        <xdr:cNvPr id="19" name="TextBox 18">
          <a:extLst>
            <a:ext uri="{FF2B5EF4-FFF2-40B4-BE49-F238E27FC236}">
              <a16:creationId xmlns:a16="http://schemas.microsoft.com/office/drawing/2014/main" id="{00000000-0008-0000-1400-000013000000}"/>
            </a:ext>
          </a:extLst>
        </xdr:cNvPr>
        <xdr:cNvSpPr txBox="1"/>
      </xdr:nvSpPr>
      <xdr:spPr>
        <a:xfrm>
          <a:off x="5200629" y="10001254"/>
          <a:ext cx="2752745" cy="356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 do not have any more expenses to declare</a:t>
          </a:r>
        </a:p>
      </xdr:txBody>
    </xdr:sp>
    <xdr:clientData/>
  </xdr:twoCellAnchor>
  <xdr:twoCellAnchor>
    <xdr:from>
      <xdr:col>4</xdr:col>
      <xdr:colOff>995347</xdr:colOff>
      <xdr:row>41</xdr:row>
      <xdr:rowOff>26194</xdr:rowOff>
    </xdr:from>
    <xdr:to>
      <xdr:col>5</xdr:col>
      <xdr:colOff>1559687</xdr:colOff>
      <xdr:row>42</xdr:row>
      <xdr:rowOff>175873</xdr:rowOff>
    </xdr:to>
    <xdr:sp macro="" textlink="">
      <xdr:nvSpPr>
        <xdr:cNvPr id="20" name="TextBox 19">
          <a:extLst>
            <a:ext uri="{FF2B5EF4-FFF2-40B4-BE49-F238E27FC236}">
              <a16:creationId xmlns:a16="http://schemas.microsoft.com/office/drawing/2014/main" id="{00000000-0008-0000-1400-000014000000}"/>
            </a:ext>
          </a:extLst>
        </xdr:cNvPr>
        <xdr:cNvSpPr txBox="1"/>
      </xdr:nvSpPr>
      <xdr:spPr>
        <a:xfrm>
          <a:off x="8341503" y="10003632"/>
          <a:ext cx="2147872" cy="3401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SG" sz="1100" b="1">
              <a:solidFill>
                <a:schemeClr val="dk1"/>
              </a:solidFill>
              <a:effectLst/>
              <a:latin typeface="+mn-lt"/>
              <a:ea typeface="+mn-ea"/>
              <a:cs typeface="+mn-cs"/>
            </a:rPr>
            <a:t>I want</a:t>
          </a:r>
          <a:r>
            <a:rPr lang="en-SG" sz="1100" b="1" baseline="0">
              <a:solidFill>
                <a:schemeClr val="dk1"/>
              </a:solidFill>
              <a:effectLst/>
              <a:latin typeface="+mn-lt"/>
              <a:ea typeface="+mn-ea"/>
              <a:cs typeface="+mn-cs"/>
            </a:rPr>
            <a:t> to go back to services page</a:t>
          </a:r>
          <a:endParaRPr lang="en-SG">
            <a:effectLst/>
          </a:endParaRPr>
        </a:p>
      </xdr:txBody>
    </xdr:sp>
    <xdr:clientData/>
  </xdr:twoCellAnchor>
  <xdr:twoCellAnchor>
    <xdr:from>
      <xdr:col>5</xdr:col>
      <xdr:colOff>2102619</xdr:colOff>
      <xdr:row>41</xdr:row>
      <xdr:rowOff>26194</xdr:rowOff>
    </xdr:from>
    <xdr:to>
      <xdr:col>7</xdr:col>
      <xdr:colOff>638151</xdr:colOff>
      <xdr:row>42</xdr:row>
      <xdr:rowOff>175873</xdr:rowOff>
    </xdr:to>
    <xdr:sp macro="" textlink="">
      <xdr:nvSpPr>
        <xdr:cNvPr id="21" name="TextBox 20">
          <a:extLst>
            <a:ext uri="{FF2B5EF4-FFF2-40B4-BE49-F238E27FC236}">
              <a16:creationId xmlns:a16="http://schemas.microsoft.com/office/drawing/2014/main" id="{00000000-0008-0000-1400-000015000000}"/>
            </a:ext>
          </a:extLst>
        </xdr:cNvPr>
        <xdr:cNvSpPr txBox="1"/>
      </xdr:nvSpPr>
      <xdr:spPr>
        <a:xfrm>
          <a:off x="11032307" y="10003632"/>
          <a:ext cx="2893219" cy="3401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 want apportion my claim with another proxy</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761979</xdr:colOff>
      <xdr:row>40</xdr:row>
      <xdr:rowOff>59530</xdr:rowOff>
    </xdr:from>
    <xdr:to>
      <xdr:col>5</xdr:col>
      <xdr:colOff>690542</xdr:colOff>
      <xdr:row>42</xdr:row>
      <xdr:rowOff>182530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6798448" y="9084468"/>
          <a:ext cx="1571625"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BACK TO MAIN</a:t>
          </a:r>
          <a:r>
            <a:rPr lang="en-US" sz="900" b="1" baseline="0">
              <a:latin typeface="Arial" pitchFamily="34" charset="0"/>
              <a:cs typeface="Arial" pitchFamily="34" charset="0"/>
            </a:rPr>
            <a:t> MENU</a:t>
          </a:r>
          <a:endParaRPr lang="en-US" sz="900" b="1">
            <a:latin typeface="Arial" pitchFamily="34" charset="0"/>
            <a:cs typeface="Arial" pitchFamily="34" charset="0"/>
          </a:endParaRPr>
        </a:p>
      </xdr:txBody>
    </xdr:sp>
    <xdr:clientData/>
  </xdr:twoCellAnchor>
  <xdr:twoCellAnchor>
    <xdr:from>
      <xdr:col>6</xdr:col>
      <xdr:colOff>757205</xdr:colOff>
      <xdr:row>40</xdr:row>
      <xdr:rowOff>76196</xdr:rowOff>
    </xdr:from>
    <xdr:to>
      <xdr:col>6</xdr:col>
      <xdr:colOff>2281205</xdr:colOff>
      <xdr:row>43</xdr:row>
      <xdr:rowOff>8696</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00000000-0008-0000-1500-000004000000}"/>
            </a:ext>
          </a:extLst>
        </xdr:cNvPr>
        <xdr:cNvSpPr/>
      </xdr:nvSpPr>
      <xdr:spPr>
        <a:xfrm>
          <a:off x="10651299" y="9101134"/>
          <a:ext cx="1524000"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PROCEED</a:t>
          </a:r>
          <a:r>
            <a:rPr lang="en-US" sz="900" b="1" baseline="0">
              <a:latin typeface="Arial" pitchFamily="34" charset="0"/>
              <a:cs typeface="Arial" pitchFamily="34" charset="0"/>
            </a:rPr>
            <a:t> TO SUMMARY OF CLAIMS</a:t>
          </a:r>
          <a:endParaRPr lang="en-US" sz="900" b="1">
            <a:latin typeface="Arial" pitchFamily="34" charset="0"/>
            <a:cs typeface="Arial" pitchFamily="34" charset="0"/>
          </a:endParaRPr>
        </a:p>
      </xdr:txBody>
    </xdr:sp>
    <xdr:clientData/>
  </xdr:twoCellAnchor>
  <xdr:twoCellAnchor>
    <xdr:from>
      <xdr:col>5</xdr:col>
      <xdr:colOff>726282</xdr:colOff>
      <xdr:row>1</xdr:row>
      <xdr:rowOff>95251</xdr:rowOff>
    </xdr:from>
    <xdr:to>
      <xdr:col>6</xdr:col>
      <xdr:colOff>45244</xdr:colOff>
      <xdr:row>3</xdr:row>
      <xdr:rowOff>146813</xdr:rowOff>
    </xdr:to>
    <xdr:sp macro="" textlink="">
      <xdr:nvSpPr>
        <xdr:cNvPr id="5" name="Rectangle 4">
          <a:hlinkClick xmlns:r="http://schemas.openxmlformats.org/officeDocument/2006/relationships" r:id="rId3"/>
          <a:extLst>
            <a:ext uri="{FF2B5EF4-FFF2-40B4-BE49-F238E27FC236}">
              <a16:creationId xmlns:a16="http://schemas.microsoft.com/office/drawing/2014/main" id="{00000000-0008-0000-1500-000005000000}"/>
            </a:ext>
          </a:extLst>
        </xdr:cNvPr>
        <xdr:cNvSpPr/>
      </xdr:nvSpPr>
      <xdr:spPr>
        <a:xfrm>
          <a:off x="8405813" y="285751"/>
          <a:ext cx="1533525"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EDIT</a:t>
          </a:r>
          <a:r>
            <a:rPr lang="en-US" sz="900" b="1" baseline="0">
              <a:latin typeface="Arial" pitchFamily="34" charset="0"/>
              <a:cs typeface="Arial" pitchFamily="34" charset="0"/>
            </a:rPr>
            <a:t> MY PARTICULARS</a:t>
          </a:r>
          <a:endParaRPr lang="en-US" sz="900" b="1">
            <a:latin typeface="Arial" pitchFamily="34" charset="0"/>
            <a:cs typeface="Arial" pitchFamily="34" charset="0"/>
          </a:endParaRPr>
        </a:p>
      </xdr:txBody>
    </xdr:sp>
    <xdr:clientData/>
  </xdr:twoCellAnchor>
  <xdr:twoCellAnchor>
    <xdr:from>
      <xdr:col>5</xdr:col>
      <xdr:colOff>1595413</xdr:colOff>
      <xdr:row>39</xdr:row>
      <xdr:rowOff>83345</xdr:rowOff>
    </xdr:from>
    <xdr:to>
      <xdr:col>5</xdr:col>
      <xdr:colOff>2081188</xdr:colOff>
      <xdr:row>43</xdr:row>
      <xdr:rowOff>54771</xdr:rowOff>
    </xdr:to>
    <xdr:grpSp>
      <xdr:nvGrpSpPr>
        <xdr:cNvPr id="6" name="Group 5">
          <a:extLst>
            <a:ext uri="{FF2B5EF4-FFF2-40B4-BE49-F238E27FC236}">
              <a16:creationId xmlns:a16="http://schemas.microsoft.com/office/drawing/2014/main" id="{00000000-0008-0000-1500-000006000000}"/>
            </a:ext>
          </a:extLst>
        </xdr:cNvPr>
        <xdr:cNvGrpSpPr/>
      </xdr:nvGrpSpPr>
      <xdr:grpSpPr>
        <a:xfrm>
          <a:off x="9274944" y="8917783"/>
          <a:ext cx="485775" cy="733426"/>
          <a:chOff x="3034393" y="7538357"/>
          <a:chExt cx="485775" cy="1009650"/>
        </a:xfrm>
      </xdr:grpSpPr>
      <xdr:cxnSp macro="">
        <xdr:nvCxnSpPr>
          <xdr:cNvPr id="7" name="Straight Connector 6">
            <a:extLst>
              <a:ext uri="{FF2B5EF4-FFF2-40B4-BE49-F238E27FC236}">
                <a16:creationId xmlns:a16="http://schemas.microsoft.com/office/drawing/2014/main" id="{00000000-0008-0000-1500-000007000000}"/>
              </a:ext>
            </a:extLst>
          </xdr:cNvPr>
          <xdr:cNvCxnSpPr/>
        </xdr:nvCxnSpPr>
        <xdr:spPr>
          <a:xfrm flipH="1">
            <a:off x="3253468" y="7538357"/>
            <a:ext cx="9525" cy="1009650"/>
          </a:xfrm>
          <a:prstGeom prst="line">
            <a:avLst/>
          </a:prstGeom>
          <a:ln/>
        </xdr:spPr>
        <xdr:style>
          <a:lnRef idx="1">
            <a:schemeClr val="dk1"/>
          </a:lnRef>
          <a:fillRef idx="0">
            <a:schemeClr val="dk1"/>
          </a:fillRef>
          <a:effectRef idx="0">
            <a:schemeClr val="dk1"/>
          </a:effectRef>
          <a:fontRef idx="minor">
            <a:schemeClr val="tx1"/>
          </a:fontRef>
        </xdr:style>
      </xdr:cxnSp>
      <xdr:sp macro="" textlink="">
        <xdr:nvSpPr>
          <xdr:cNvPr id="8" name="TextBox 7">
            <a:extLst>
              <a:ext uri="{FF2B5EF4-FFF2-40B4-BE49-F238E27FC236}">
                <a16:creationId xmlns:a16="http://schemas.microsoft.com/office/drawing/2014/main" id="{00000000-0008-0000-1500-000008000000}"/>
              </a:ext>
            </a:extLst>
          </xdr:cNvPr>
          <xdr:cNvSpPr txBox="1"/>
        </xdr:nvSpPr>
        <xdr:spPr>
          <a:xfrm>
            <a:off x="3034393" y="7830542"/>
            <a:ext cx="485775" cy="28574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400" b="1">
                <a:latin typeface="Arial" panose="020B0604020202020204" pitchFamily="34" charset="0"/>
                <a:cs typeface="Arial" panose="020B0604020202020204" pitchFamily="34" charset="0"/>
              </a:rPr>
              <a:t>OR</a:t>
            </a:r>
          </a:p>
        </xdr:txBody>
      </xdr:sp>
    </xdr:grpSp>
    <xdr:clientData/>
  </xdr:twoCellAnchor>
  <xdr:twoCellAnchor>
    <xdr:from>
      <xdr:col>4</xdr:col>
      <xdr:colOff>0</xdr:colOff>
      <xdr:row>38</xdr:row>
      <xdr:rowOff>0</xdr:rowOff>
    </xdr:from>
    <xdr:to>
      <xdr:col>5</xdr:col>
      <xdr:colOff>1723798</xdr:colOff>
      <xdr:row>39</xdr:row>
      <xdr:rowOff>149679</xdr:rowOff>
    </xdr:to>
    <xdr:sp macro="" textlink="">
      <xdr:nvSpPr>
        <xdr:cNvPr id="9" name="TextBox 8">
          <a:extLst>
            <a:ext uri="{FF2B5EF4-FFF2-40B4-BE49-F238E27FC236}">
              <a16:creationId xmlns:a16="http://schemas.microsoft.com/office/drawing/2014/main" id="{00000000-0008-0000-1500-000009000000}"/>
            </a:ext>
          </a:extLst>
        </xdr:cNvPr>
        <xdr:cNvSpPr txBox="1"/>
      </xdr:nvSpPr>
      <xdr:spPr>
        <a:xfrm>
          <a:off x="6036469" y="8643938"/>
          <a:ext cx="3366860" cy="3401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a:t>
          </a:r>
          <a:r>
            <a:rPr lang="en-SG" sz="1100" b="1" baseline="0"/>
            <a:t> have other type of expenses to declare</a:t>
          </a:r>
          <a:endParaRPr lang="en-SG" sz="1100" b="1"/>
        </a:p>
      </xdr:txBody>
    </xdr:sp>
    <xdr:clientData/>
  </xdr:twoCellAnchor>
  <xdr:twoCellAnchor>
    <xdr:from>
      <xdr:col>6</xdr:col>
      <xdr:colOff>428846</xdr:colOff>
      <xdr:row>38</xdr:row>
      <xdr:rowOff>1</xdr:rowOff>
    </xdr:from>
    <xdr:to>
      <xdr:col>7</xdr:col>
      <xdr:colOff>809619</xdr:colOff>
      <xdr:row>39</xdr:row>
      <xdr:rowOff>166102</xdr:rowOff>
    </xdr:to>
    <xdr:sp macro="" textlink="">
      <xdr:nvSpPr>
        <xdr:cNvPr id="10" name="TextBox 9">
          <a:extLst>
            <a:ext uri="{FF2B5EF4-FFF2-40B4-BE49-F238E27FC236}">
              <a16:creationId xmlns:a16="http://schemas.microsoft.com/office/drawing/2014/main" id="{00000000-0008-0000-1500-00000A000000}"/>
            </a:ext>
          </a:extLst>
        </xdr:cNvPr>
        <xdr:cNvSpPr txBox="1"/>
      </xdr:nvSpPr>
      <xdr:spPr>
        <a:xfrm>
          <a:off x="10322940" y="8643939"/>
          <a:ext cx="2738210" cy="356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a:t>
          </a:r>
          <a:r>
            <a:rPr lang="en-SG" sz="1100" b="1" baseline="0"/>
            <a:t> </a:t>
          </a:r>
          <a:r>
            <a:rPr lang="en-SG" sz="1100" b="1"/>
            <a:t>do not have any more expenses to declare</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178599</xdr:colOff>
      <xdr:row>1</xdr:row>
      <xdr:rowOff>59519</xdr:rowOff>
    </xdr:from>
    <xdr:to>
      <xdr:col>5</xdr:col>
      <xdr:colOff>1785938</xdr:colOff>
      <xdr:row>3</xdr:row>
      <xdr:rowOff>219081</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1600-000002000000}"/>
            </a:ext>
          </a:extLst>
        </xdr:cNvPr>
        <xdr:cNvSpPr/>
      </xdr:nvSpPr>
      <xdr:spPr>
        <a:xfrm>
          <a:off x="7522374" y="250019"/>
          <a:ext cx="1607339" cy="616762"/>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latin typeface="Arial" pitchFamily="34" charset="0"/>
              <a:cs typeface="Arial" pitchFamily="34" charset="0"/>
            </a:rPr>
            <a:t>BACK TO MAIN MENU</a:t>
          </a:r>
        </a:p>
      </xdr:txBody>
    </xdr:sp>
    <xdr:clientData/>
  </xdr:twoCellAnchor>
  <xdr:twoCellAnchor>
    <xdr:from>
      <xdr:col>1</xdr:col>
      <xdr:colOff>0</xdr:colOff>
      <xdr:row>0</xdr:row>
      <xdr:rowOff>0</xdr:rowOff>
    </xdr:from>
    <xdr:to>
      <xdr:col>6</xdr:col>
      <xdr:colOff>1250156</xdr:colOff>
      <xdr:row>0</xdr:row>
      <xdr:rowOff>1100667</xdr:rowOff>
    </xdr:to>
    <xdr:sp macro="" textlink="">
      <xdr:nvSpPr>
        <xdr:cNvPr id="4" name="Rounded Rectangle 3">
          <a:extLst>
            <a:ext uri="{FF2B5EF4-FFF2-40B4-BE49-F238E27FC236}">
              <a16:creationId xmlns:a16="http://schemas.microsoft.com/office/drawing/2014/main" id="{00000000-0008-0000-1600-000004000000}"/>
            </a:ext>
          </a:extLst>
        </xdr:cNvPr>
        <xdr:cNvSpPr/>
      </xdr:nvSpPr>
      <xdr:spPr>
        <a:xfrm>
          <a:off x="613833" y="0"/>
          <a:ext cx="10203656" cy="1100667"/>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rtlCol="0" anchor="t"/>
        <a:lstStyle/>
        <a:p>
          <a:pPr eaLnBrk="1" fontAlgn="auto" latinLnBrk="0" hangingPunct="1"/>
          <a:r>
            <a:rPr lang="en-GB" sz="2200" b="1" baseline="0">
              <a:solidFill>
                <a:schemeClr val="lt1"/>
              </a:solidFill>
              <a:effectLst/>
              <a:latin typeface="Arial" panose="020B0604020202020204" pitchFamily="34" charset="0"/>
              <a:ea typeface="+mn-ea"/>
              <a:cs typeface="Arial" panose="020B0604020202020204" pitchFamily="34" charset="0"/>
            </a:rPr>
            <a:t>Pre-registration GST: </a:t>
          </a:r>
        </a:p>
        <a:p>
          <a:pPr eaLnBrk="1" fontAlgn="auto" latinLnBrk="0" hangingPunct="1"/>
          <a:r>
            <a:rPr lang="en-GB" sz="2200" b="1" baseline="0">
              <a:solidFill>
                <a:schemeClr val="lt1"/>
              </a:solidFill>
              <a:effectLst/>
              <a:latin typeface="Arial" panose="020B0604020202020204" pitchFamily="34" charset="0"/>
              <a:ea typeface="+mn-ea"/>
              <a:cs typeface="Arial" panose="020B0604020202020204" pitchFamily="34" charset="0"/>
            </a:rPr>
            <a:t>Checklist for Self-Review of Eligibility of Claim </a:t>
          </a:r>
        </a:p>
        <a:p>
          <a:pPr eaLnBrk="1" fontAlgn="auto" latinLnBrk="0" hangingPunct="1"/>
          <a:r>
            <a:rPr lang="en-GB" sz="1100" b="1" baseline="0">
              <a:solidFill>
                <a:schemeClr val="lt1"/>
              </a:solidFill>
              <a:effectLst/>
              <a:latin typeface="Arial" panose="020B0604020202020204" pitchFamily="34" charset="0"/>
              <a:ea typeface="+mn-ea"/>
              <a:cs typeface="Arial" panose="020B0604020202020204" pitchFamily="34" charset="0"/>
            </a:rPr>
            <a:t>(</a:t>
          </a:r>
          <a:r>
            <a:rPr lang="en-US" sz="1100" b="1" baseline="0">
              <a:solidFill>
                <a:schemeClr val="lt1"/>
              </a:solidFill>
              <a:effectLst/>
              <a:latin typeface="Arial" panose="020B0604020202020204" pitchFamily="34" charset="0"/>
              <a:ea typeface="+mn-ea"/>
              <a:cs typeface="Arial" panose="020B0604020202020204" pitchFamily="34" charset="0"/>
            </a:rPr>
            <a:t>For Businesses Registered for GST on or after 1 Jul 2015) </a:t>
          </a:r>
          <a:endParaRPr lang="en-SG" sz="2400">
            <a:effectLst/>
            <a:latin typeface="Arial" panose="020B0604020202020204" pitchFamily="34" charset="0"/>
            <a:cs typeface="Arial" panose="020B0604020202020204" pitchFamily="34" charset="0"/>
          </a:endParaRPr>
        </a:p>
      </xdr:txBody>
    </xdr:sp>
    <xdr:clientData/>
  </xdr:twoCellAnchor>
  <xdr:twoCellAnchor editAs="oneCell">
    <xdr:from>
      <xdr:col>6</xdr:col>
      <xdr:colOff>609600</xdr:colOff>
      <xdr:row>9</xdr:row>
      <xdr:rowOff>9525</xdr:rowOff>
    </xdr:from>
    <xdr:to>
      <xdr:col>6</xdr:col>
      <xdr:colOff>1200150</xdr:colOff>
      <xdr:row>10</xdr:row>
      <xdr:rowOff>9525</xdr:rowOff>
    </xdr:to>
    <xdr:sp macro="" textlink="">
      <xdr:nvSpPr>
        <xdr:cNvPr id="44040"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08A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628650</xdr:colOff>
      <xdr:row>14</xdr:row>
      <xdr:rowOff>123825</xdr:rowOff>
    </xdr:from>
    <xdr:to>
      <xdr:col>6</xdr:col>
      <xdr:colOff>1219200</xdr:colOff>
      <xdr:row>14</xdr:row>
      <xdr:rowOff>352425</xdr:rowOff>
    </xdr:to>
    <xdr:sp macro="" textlink="">
      <xdr:nvSpPr>
        <xdr:cNvPr id="44041"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09A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609600</xdr:colOff>
      <xdr:row>15</xdr:row>
      <xdr:rowOff>123825</xdr:rowOff>
    </xdr:from>
    <xdr:to>
      <xdr:col>6</xdr:col>
      <xdr:colOff>1200150</xdr:colOff>
      <xdr:row>15</xdr:row>
      <xdr:rowOff>352425</xdr:rowOff>
    </xdr:to>
    <xdr:sp macro="" textlink="">
      <xdr:nvSpPr>
        <xdr:cNvPr id="44042"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0AA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2083594</xdr:colOff>
      <xdr:row>1</xdr:row>
      <xdr:rowOff>83344</xdr:rowOff>
    </xdr:from>
    <xdr:to>
      <xdr:col>6</xdr:col>
      <xdr:colOff>906731</xdr:colOff>
      <xdr:row>4</xdr:row>
      <xdr:rowOff>16687</xdr:rowOff>
    </xdr:to>
    <xdr:sp macro="" textlink="">
      <xdr:nvSpPr>
        <xdr:cNvPr id="9" name="Rectangle 8">
          <a:hlinkClick xmlns:r="http://schemas.openxmlformats.org/officeDocument/2006/relationships" r:id="rId2"/>
          <a:extLst>
            <a:ext uri="{FF2B5EF4-FFF2-40B4-BE49-F238E27FC236}">
              <a16:creationId xmlns:a16="http://schemas.microsoft.com/office/drawing/2014/main" id="{00000000-0008-0000-1600-000009000000}"/>
            </a:ext>
          </a:extLst>
        </xdr:cNvPr>
        <xdr:cNvSpPr/>
      </xdr:nvSpPr>
      <xdr:spPr>
        <a:xfrm>
          <a:off x="9429750" y="1476375"/>
          <a:ext cx="1609200" cy="612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latin typeface="Arial" pitchFamily="34" charset="0"/>
              <a:cs typeface="Arial" pitchFamily="34" charset="0"/>
            </a:rPr>
            <a:t>EDIT</a:t>
          </a:r>
          <a:r>
            <a:rPr lang="en-US" sz="1100" b="1" baseline="0">
              <a:latin typeface="Arial" pitchFamily="34" charset="0"/>
              <a:cs typeface="Arial" pitchFamily="34" charset="0"/>
            </a:rPr>
            <a:t> MY PARTICULARS</a:t>
          </a:r>
          <a:endParaRPr lang="en-US" sz="1100" b="1">
            <a:latin typeface="Arial" pitchFamily="34" charset="0"/>
            <a:cs typeface="Arial"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6</xdr:col>
          <xdr:colOff>609600</xdr:colOff>
          <xdr:row>9</xdr:row>
          <xdr:rowOff>9525</xdr:rowOff>
        </xdr:from>
        <xdr:to>
          <xdr:col>6</xdr:col>
          <xdr:colOff>1200150</xdr:colOff>
          <xdr:row>10</xdr:row>
          <xdr:rowOff>9525</xdr:rowOff>
        </xdr:to>
        <xdr:sp macro="" textlink="">
          <xdr:nvSpPr>
            <xdr:cNvPr id="44037" name="Check Box 5" hidden="1">
              <a:extLst>
                <a:ext uri="{63B3BB69-23CF-44E3-9099-C40C66FF867C}">
                  <a14:compatExt spid="_x0000_s44037"/>
                </a:ext>
                <a:ext uri="{FF2B5EF4-FFF2-40B4-BE49-F238E27FC236}">
                  <a16:creationId xmlns:a16="http://schemas.microsoft.com/office/drawing/2014/main" id="{00000000-0008-0000-1600-00000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14</xdr:row>
          <xdr:rowOff>123825</xdr:rowOff>
        </xdr:from>
        <xdr:to>
          <xdr:col>6</xdr:col>
          <xdr:colOff>1219200</xdr:colOff>
          <xdr:row>14</xdr:row>
          <xdr:rowOff>352425</xdr:rowOff>
        </xdr:to>
        <xdr:sp macro="" textlink="">
          <xdr:nvSpPr>
            <xdr:cNvPr id="44038" name="Check Box 6" hidden="1">
              <a:extLst>
                <a:ext uri="{63B3BB69-23CF-44E3-9099-C40C66FF867C}">
                  <a14:compatExt spid="_x0000_s44038"/>
                </a:ext>
                <a:ext uri="{FF2B5EF4-FFF2-40B4-BE49-F238E27FC236}">
                  <a16:creationId xmlns:a16="http://schemas.microsoft.com/office/drawing/2014/main" id="{00000000-0008-0000-1600-00000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609600</xdr:colOff>
          <xdr:row>15</xdr:row>
          <xdr:rowOff>123825</xdr:rowOff>
        </xdr:from>
        <xdr:to>
          <xdr:col>6</xdr:col>
          <xdr:colOff>1200150</xdr:colOff>
          <xdr:row>15</xdr:row>
          <xdr:rowOff>352425</xdr:rowOff>
        </xdr:to>
        <xdr:sp macro="" textlink="">
          <xdr:nvSpPr>
            <xdr:cNvPr id="44039" name="Check Box 7" hidden="1">
              <a:extLst>
                <a:ext uri="{63B3BB69-23CF-44E3-9099-C40C66FF867C}">
                  <a14:compatExt spid="_x0000_s44039"/>
                </a:ext>
                <a:ext uri="{FF2B5EF4-FFF2-40B4-BE49-F238E27FC236}">
                  <a16:creationId xmlns:a16="http://schemas.microsoft.com/office/drawing/2014/main" id="{00000000-0008-0000-1600-00000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6</xdr:col>
      <xdr:colOff>609600</xdr:colOff>
      <xdr:row>9</xdr:row>
      <xdr:rowOff>9525</xdr:rowOff>
    </xdr:from>
    <xdr:to>
      <xdr:col>6</xdr:col>
      <xdr:colOff>1200150</xdr:colOff>
      <xdr:row>10</xdr:row>
      <xdr:rowOff>9525</xdr:rowOff>
    </xdr:to>
    <xdr:sp macro="" textlink="">
      <xdr:nvSpPr>
        <xdr:cNvPr id="3"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03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628650</xdr:colOff>
      <xdr:row>14</xdr:row>
      <xdr:rowOff>123825</xdr:rowOff>
    </xdr:from>
    <xdr:to>
      <xdr:col>6</xdr:col>
      <xdr:colOff>1219200</xdr:colOff>
      <xdr:row>14</xdr:row>
      <xdr:rowOff>352425</xdr:rowOff>
    </xdr:to>
    <xdr:sp macro="" textlink="">
      <xdr:nvSpPr>
        <xdr:cNvPr id="5"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05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15</xdr:row>
      <xdr:rowOff>123825</xdr:rowOff>
    </xdr:from>
    <xdr:to>
      <xdr:col>6</xdr:col>
      <xdr:colOff>1200150</xdr:colOff>
      <xdr:row>15</xdr:row>
      <xdr:rowOff>352425</xdr:rowOff>
    </xdr:to>
    <xdr:sp macro="" textlink="">
      <xdr:nvSpPr>
        <xdr:cNvPr id="6"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06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9</xdr:row>
      <xdr:rowOff>9525</xdr:rowOff>
    </xdr:from>
    <xdr:to>
      <xdr:col>6</xdr:col>
      <xdr:colOff>1200150</xdr:colOff>
      <xdr:row>10</xdr:row>
      <xdr:rowOff>9525</xdr:rowOff>
    </xdr:to>
    <xdr:sp macro="" textlink="">
      <xdr:nvSpPr>
        <xdr:cNvPr id="7"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07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628650</xdr:colOff>
      <xdr:row>14</xdr:row>
      <xdr:rowOff>123825</xdr:rowOff>
    </xdr:from>
    <xdr:to>
      <xdr:col>6</xdr:col>
      <xdr:colOff>1219200</xdr:colOff>
      <xdr:row>14</xdr:row>
      <xdr:rowOff>352425</xdr:rowOff>
    </xdr:to>
    <xdr:sp macro="" textlink="">
      <xdr:nvSpPr>
        <xdr:cNvPr id="8"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08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15</xdr:row>
      <xdr:rowOff>123825</xdr:rowOff>
    </xdr:from>
    <xdr:to>
      <xdr:col>6</xdr:col>
      <xdr:colOff>1200150</xdr:colOff>
      <xdr:row>15</xdr:row>
      <xdr:rowOff>352425</xdr:rowOff>
    </xdr:to>
    <xdr:sp macro="" textlink="">
      <xdr:nvSpPr>
        <xdr:cNvPr id="10"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0A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9</xdr:row>
      <xdr:rowOff>9525</xdr:rowOff>
    </xdr:from>
    <xdr:to>
      <xdr:col>6</xdr:col>
      <xdr:colOff>1200150</xdr:colOff>
      <xdr:row>10</xdr:row>
      <xdr:rowOff>9525</xdr:rowOff>
    </xdr:to>
    <xdr:sp macro="" textlink="">
      <xdr:nvSpPr>
        <xdr:cNvPr id="11"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0B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628650</xdr:colOff>
      <xdr:row>14</xdr:row>
      <xdr:rowOff>123825</xdr:rowOff>
    </xdr:from>
    <xdr:to>
      <xdr:col>6</xdr:col>
      <xdr:colOff>1219200</xdr:colOff>
      <xdr:row>14</xdr:row>
      <xdr:rowOff>352425</xdr:rowOff>
    </xdr:to>
    <xdr:sp macro="" textlink="">
      <xdr:nvSpPr>
        <xdr:cNvPr id="12"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0C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15</xdr:row>
      <xdr:rowOff>123825</xdr:rowOff>
    </xdr:from>
    <xdr:to>
      <xdr:col>6</xdr:col>
      <xdr:colOff>1200150</xdr:colOff>
      <xdr:row>15</xdr:row>
      <xdr:rowOff>352425</xdr:rowOff>
    </xdr:to>
    <xdr:sp macro="" textlink="">
      <xdr:nvSpPr>
        <xdr:cNvPr id="13"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0D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5</xdr:col>
      <xdr:colOff>345282</xdr:colOff>
      <xdr:row>17</xdr:row>
      <xdr:rowOff>238125</xdr:rowOff>
    </xdr:from>
    <xdr:to>
      <xdr:col>6</xdr:col>
      <xdr:colOff>1131092</xdr:colOff>
      <xdr:row>28</xdr:row>
      <xdr:rowOff>59531</xdr:rowOff>
    </xdr:to>
    <xdr:sp macro="" textlink="">
      <xdr:nvSpPr>
        <xdr:cNvPr id="14" name="TextBox 13">
          <a:extLst>
            <a:ext uri="{FF2B5EF4-FFF2-40B4-BE49-F238E27FC236}">
              <a16:creationId xmlns:a16="http://schemas.microsoft.com/office/drawing/2014/main" id="{00000000-0008-0000-1600-00000E000000}"/>
            </a:ext>
          </a:extLst>
        </xdr:cNvPr>
        <xdr:cNvSpPr txBox="1"/>
      </xdr:nvSpPr>
      <xdr:spPr>
        <a:xfrm>
          <a:off x="7691438" y="10322719"/>
          <a:ext cx="3571873" cy="240506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r>
            <a:rPr lang="en-SG" sz="1400" b="1">
              <a:solidFill>
                <a:srgbClr val="FF0000"/>
              </a:solidFill>
            </a:rPr>
            <a:t>Claim in your first GST F5</a:t>
          </a:r>
        </a:p>
        <a:p>
          <a:endParaRPr lang="en-SG" sz="1100"/>
        </a:p>
        <a:p>
          <a:r>
            <a:rPr lang="en-SG" sz="1600">
              <a:sym typeface="Wingdings" panose="05000000000000000000" pitchFamily="2" charset="2"/>
            </a:rPr>
            <a:t></a:t>
          </a:r>
          <a:r>
            <a:rPr lang="en-SG" sz="1100">
              <a:sym typeface="Wingdings" panose="05000000000000000000" pitchFamily="2" charset="2"/>
            </a:rPr>
            <a:t> </a:t>
          </a:r>
          <a:r>
            <a:rPr lang="en-SG" sz="1200"/>
            <a:t>Include the total allowable pre-registration GST in:</a:t>
          </a:r>
        </a:p>
        <a:p>
          <a:endParaRPr lang="en-SG" sz="1200"/>
        </a:p>
        <a:p>
          <a:r>
            <a:rPr lang="en-SG" sz="1200"/>
            <a:t>       - Box 7 (Input tax and refunds claimed); and</a:t>
          </a:r>
        </a:p>
        <a:p>
          <a:endParaRPr lang="en-SG" sz="1200"/>
        </a:p>
        <a:p>
          <a:r>
            <a:rPr lang="en-SG" sz="1200"/>
            <a:t>       - Box 12 (Pre-registration claims) </a:t>
          </a:r>
        </a:p>
        <a:p>
          <a:endParaRPr lang="en-SG" sz="1100"/>
        </a:p>
        <a:p>
          <a:r>
            <a:rPr lang="en-SG" sz="1600">
              <a:sym typeface="Wingdings" panose="05000000000000000000" pitchFamily="2" charset="2"/>
            </a:rPr>
            <a:t> </a:t>
          </a:r>
          <a:r>
            <a:rPr lang="en-SG" sz="1200"/>
            <a:t>Include the total purchase value in:</a:t>
          </a:r>
        </a:p>
        <a:p>
          <a:endParaRPr lang="en-SG" sz="1200"/>
        </a:p>
        <a:p>
          <a:r>
            <a:rPr lang="en-SG" sz="1200"/>
            <a:t>       - Box 5 (Total Taxable Purchases)</a:t>
          </a:r>
        </a:p>
      </xdr:txBody>
    </xdr:sp>
    <xdr:clientData/>
  </xdr:twoCellAnchor>
  <xdr:twoCellAnchor editAs="oneCell">
    <xdr:from>
      <xdr:col>6</xdr:col>
      <xdr:colOff>609600</xdr:colOff>
      <xdr:row>9</xdr:row>
      <xdr:rowOff>9525</xdr:rowOff>
    </xdr:from>
    <xdr:to>
      <xdr:col>6</xdr:col>
      <xdr:colOff>1200150</xdr:colOff>
      <xdr:row>10</xdr:row>
      <xdr:rowOff>9525</xdr:rowOff>
    </xdr:to>
    <xdr:sp macro="" textlink="">
      <xdr:nvSpPr>
        <xdr:cNvPr id="15"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0F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628650</xdr:colOff>
      <xdr:row>14</xdr:row>
      <xdr:rowOff>123825</xdr:rowOff>
    </xdr:from>
    <xdr:to>
      <xdr:col>6</xdr:col>
      <xdr:colOff>1219200</xdr:colOff>
      <xdr:row>14</xdr:row>
      <xdr:rowOff>352425</xdr:rowOff>
    </xdr:to>
    <xdr:sp macro="" textlink="">
      <xdr:nvSpPr>
        <xdr:cNvPr id="16"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10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15</xdr:row>
      <xdr:rowOff>123825</xdr:rowOff>
    </xdr:from>
    <xdr:to>
      <xdr:col>6</xdr:col>
      <xdr:colOff>1200150</xdr:colOff>
      <xdr:row>15</xdr:row>
      <xdr:rowOff>352425</xdr:rowOff>
    </xdr:to>
    <xdr:sp macro="" textlink="">
      <xdr:nvSpPr>
        <xdr:cNvPr id="17"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11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9</xdr:row>
      <xdr:rowOff>9525</xdr:rowOff>
    </xdr:from>
    <xdr:to>
      <xdr:col>6</xdr:col>
      <xdr:colOff>1200150</xdr:colOff>
      <xdr:row>10</xdr:row>
      <xdr:rowOff>9525</xdr:rowOff>
    </xdr:to>
    <xdr:sp macro="" textlink="">
      <xdr:nvSpPr>
        <xdr:cNvPr id="18"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12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628650</xdr:colOff>
      <xdr:row>14</xdr:row>
      <xdr:rowOff>123825</xdr:rowOff>
    </xdr:from>
    <xdr:to>
      <xdr:col>6</xdr:col>
      <xdr:colOff>1219200</xdr:colOff>
      <xdr:row>14</xdr:row>
      <xdr:rowOff>352425</xdr:rowOff>
    </xdr:to>
    <xdr:sp macro="" textlink="">
      <xdr:nvSpPr>
        <xdr:cNvPr id="19"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13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15</xdr:row>
      <xdr:rowOff>123825</xdr:rowOff>
    </xdr:from>
    <xdr:to>
      <xdr:col>6</xdr:col>
      <xdr:colOff>1200150</xdr:colOff>
      <xdr:row>15</xdr:row>
      <xdr:rowOff>352425</xdr:rowOff>
    </xdr:to>
    <xdr:sp macro="" textlink="">
      <xdr:nvSpPr>
        <xdr:cNvPr id="20"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14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9</xdr:row>
      <xdr:rowOff>9525</xdr:rowOff>
    </xdr:from>
    <xdr:to>
      <xdr:col>6</xdr:col>
      <xdr:colOff>1200150</xdr:colOff>
      <xdr:row>10</xdr:row>
      <xdr:rowOff>9525</xdr:rowOff>
    </xdr:to>
    <xdr:sp macro="" textlink="">
      <xdr:nvSpPr>
        <xdr:cNvPr id="21"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15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628650</xdr:colOff>
      <xdr:row>14</xdr:row>
      <xdr:rowOff>123825</xdr:rowOff>
    </xdr:from>
    <xdr:to>
      <xdr:col>6</xdr:col>
      <xdr:colOff>1219200</xdr:colOff>
      <xdr:row>14</xdr:row>
      <xdr:rowOff>352425</xdr:rowOff>
    </xdr:to>
    <xdr:sp macro="" textlink="">
      <xdr:nvSpPr>
        <xdr:cNvPr id="22"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16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15</xdr:row>
      <xdr:rowOff>123825</xdr:rowOff>
    </xdr:from>
    <xdr:to>
      <xdr:col>6</xdr:col>
      <xdr:colOff>1200150</xdr:colOff>
      <xdr:row>15</xdr:row>
      <xdr:rowOff>352425</xdr:rowOff>
    </xdr:to>
    <xdr:sp macro="" textlink="">
      <xdr:nvSpPr>
        <xdr:cNvPr id="23"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17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9</xdr:row>
      <xdr:rowOff>9525</xdr:rowOff>
    </xdr:from>
    <xdr:to>
      <xdr:col>6</xdr:col>
      <xdr:colOff>1200150</xdr:colOff>
      <xdr:row>10</xdr:row>
      <xdr:rowOff>9525</xdr:rowOff>
    </xdr:to>
    <xdr:sp macro="" textlink="">
      <xdr:nvSpPr>
        <xdr:cNvPr id="24"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18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628650</xdr:colOff>
      <xdr:row>14</xdr:row>
      <xdr:rowOff>123825</xdr:rowOff>
    </xdr:from>
    <xdr:to>
      <xdr:col>6</xdr:col>
      <xdr:colOff>1219200</xdr:colOff>
      <xdr:row>14</xdr:row>
      <xdr:rowOff>352425</xdr:rowOff>
    </xdr:to>
    <xdr:sp macro="" textlink="">
      <xdr:nvSpPr>
        <xdr:cNvPr id="25"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19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15</xdr:row>
      <xdr:rowOff>123825</xdr:rowOff>
    </xdr:from>
    <xdr:to>
      <xdr:col>6</xdr:col>
      <xdr:colOff>1200150</xdr:colOff>
      <xdr:row>15</xdr:row>
      <xdr:rowOff>352425</xdr:rowOff>
    </xdr:to>
    <xdr:sp macro="" textlink="">
      <xdr:nvSpPr>
        <xdr:cNvPr id="26"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1A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9</xdr:row>
      <xdr:rowOff>9525</xdr:rowOff>
    </xdr:from>
    <xdr:to>
      <xdr:col>6</xdr:col>
      <xdr:colOff>1200150</xdr:colOff>
      <xdr:row>10</xdr:row>
      <xdr:rowOff>9525</xdr:rowOff>
    </xdr:to>
    <xdr:sp macro="" textlink="">
      <xdr:nvSpPr>
        <xdr:cNvPr id="27"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1B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628650</xdr:colOff>
      <xdr:row>14</xdr:row>
      <xdr:rowOff>123825</xdr:rowOff>
    </xdr:from>
    <xdr:to>
      <xdr:col>6</xdr:col>
      <xdr:colOff>1219200</xdr:colOff>
      <xdr:row>14</xdr:row>
      <xdr:rowOff>352425</xdr:rowOff>
    </xdr:to>
    <xdr:sp macro="" textlink="">
      <xdr:nvSpPr>
        <xdr:cNvPr id="28"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1C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15</xdr:row>
      <xdr:rowOff>123825</xdr:rowOff>
    </xdr:from>
    <xdr:to>
      <xdr:col>6</xdr:col>
      <xdr:colOff>1200150</xdr:colOff>
      <xdr:row>15</xdr:row>
      <xdr:rowOff>352425</xdr:rowOff>
    </xdr:to>
    <xdr:sp macro="" textlink="">
      <xdr:nvSpPr>
        <xdr:cNvPr id="29"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1D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9</xdr:row>
      <xdr:rowOff>9525</xdr:rowOff>
    </xdr:from>
    <xdr:to>
      <xdr:col>6</xdr:col>
      <xdr:colOff>1200150</xdr:colOff>
      <xdr:row>10</xdr:row>
      <xdr:rowOff>9525</xdr:rowOff>
    </xdr:to>
    <xdr:sp macro="" textlink="">
      <xdr:nvSpPr>
        <xdr:cNvPr id="30"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1E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628650</xdr:colOff>
      <xdr:row>14</xdr:row>
      <xdr:rowOff>123825</xdr:rowOff>
    </xdr:from>
    <xdr:to>
      <xdr:col>6</xdr:col>
      <xdr:colOff>1219200</xdr:colOff>
      <xdr:row>14</xdr:row>
      <xdr:rowOff>352425</xdr:rowOff>
    </xdr:to>
    <xdr:sp macro="" textlink="">
      <xdr:nvSpPr>
        <xdr:cNvPr id="31"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1F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15</xdr:row>
      <xdr:rowOff>123825</xdr:rowOff>
    </xdr:from>
    <xdr:to>
      <xdr:col>6</xdr:col>
      <xdr:colOff>1200150</xdr:colOff>
      <xdr:row>15</xdr:row>
      <xdr:rowOff>352425</xdr:rowOff>
    </xdr:to>
    <xdr:sp macro="" textlink="">
      <xdr:nvSpPr>
        <xdr:cNvPr id="32"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20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9</xdr:row>
      <xdr:rowOff>9525</xdr:rowOff>
    </xdr:from>
    <xdr:to>
      <xdr:col>6</xdr:col>
      <xdr:colOff>1200150</xdr:colOff>
      <xdr:row>10</xdr:row>
      <xdr:rowOff>9525</xdr:rowOff>
    </xdr:to>
    <xdr:sp macro="" textlink="">
      <xdr:nvSpPr>
        <xdr:cNvPr id="33"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21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628650</xdr:colOff>
      <xdr:row>14</xdr:row>
      <xdr:rowOff>123825</xdr:rowOff>
    </xdr:from>
    <xdr:to>
      <xdr:col>6</xdr:col>
      <xdr:colOff>1219200</xdr:colOff>
      <xdr:row>14</xdr:row>
      <xdr:rowOff>352425</xdr:rowOff>
    </xdr:to>
    <xdr:sp macro="" textlink="">
      <xdr:nvSpPr>
        <xdr:cNvPr id="34"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22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15</xdr:row>
      <xdr:rowOff>123825</xdr:rowOff>
    </xdr:from>
    <xdr:to>
      <xdr:col>6</xdr:col>
      <xdr:colOff>1200150</xdr:colOff>
      <xdr:row>15</xdr:row>
      <xdr:rowOff>352425</xdr:rowOff>
    </xdr:to>
    <xdr:sp macro="" textlink="">
      <xdr:nvSpPr>
        <xdr:cNvPr id="35"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23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9</xdr:row>
      <xdr:rowOff>9525</xdr:rowOff>
    </xdr:from>
    <xdr:to>
      <xdr:col>6</xdr:col>
      <xdr:colOff>1200150</xdr:colOff>
      <xdr:row>10</xdr:row>
      <xdr:rowOff>9525</xdr:rowOff>
    </xdr:to>
    <xdr:sp macro="" textlink="">
      <xdr:nvSpPr>
        <xdr:cNvPr id="36"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24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628650</xdr:colOff>
      <xdr:row>14</xdr:row>
      <xdr:rowOff>123825</xdr:rowOff>
    </xdr:from>
    <xdr:to>
      <xdr:col>6</xdr:col>
      <xdr:colOff>1219200</xdr:colOff>
      <xdr:row>14</xdr:row>
      <xdr:rowOff>352425</xdr:rowOff>
    </xdr:to>
    <xdr:sp macro="" textlink="">
      <xdr:nvSpPr>
        <xdr:cNvPr id="37"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25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15</xdr:row>
      <xdr:rowOff>123825</xdr:rowOff>
    </xdr:from>
    <xdr:to>
      <xdr:col>6</xdr:col>
      <xdr:colOff>1200150</xdr:colOff>
      <xdr:row>15</xdr:row>
      <xdr:rowOff>352425</xdr:rowOff>
    </xdr:to>
    <xdr:sp macro="" textlink="">
      <xdr:nvSpPr>
        <xdr:cNvPr id="38"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26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9</xdr:row>
      <xdr:rowOff>9525</xdr:rowOff>
    </xdr:from>
    <xdr:to>
      <xdr:col>6</xdr:col>
      <xdr:colOff>1200150</xdr:colOff>
      <xdr:row>10</xdr:row>
      <xdr:rowOff>9525</xdr:rowOff>
    </xdr:to>
    <xdr:sp macro="" textlink="">
      <xdr:nvSpPr>
        <xdr:cNvPr id="39"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27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628650</xdr:colOff>
      <xdr:row>14</xdr:row>
      <xdr:rowOff>123825</xdr:rowOff>
    </xdr:from>
    <xdr:to>
      <xdr:col>6</xdr:col>
      <xdr:colOff>1219200</xdr:colOff>
      <xdr:row>14</xdr:row>
      <xdr:rowOff>352425</xdr:rowOff>
    </xdr:to>
    <xdr:sp macro="" textlink="">
      <xdr:nvSpPr>
        <xdr:cNvPr id="40"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28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15</xdr:row>
      <xdr:rowOff>123825</xdr:rowOff>
    </xdr:from>
    <xdr:to>
      <xdr:col>6</xdr:col>
      <xdr:colOff>1200150</xdr:colOff>
      <xdr:row>15</xdr:row>
      <xdr:rowOff>352425</xdr:rowOff>
    </xdr:to>
    <xdr:sp macro="" textlink="">
      <xdr:nvSpPr>
        <xdr:cNvPr id="41"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29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9</xdr:row>
      <xdr:rowOff>9525</xdr:rowOff>
    </xdr:from>
    <xdr:to>
      <xdr:col>6</xdr:col>
      <xdr:colOff>1200150</xdr:colOff>
      <xdr:row>10</xdr:row>
      <xdr:rowOff>9525</xdr:rowOff>
    </xdr:to>
    <xdr:sp macro="" textlink="">
      <xdr:nvSpPr>
        <xdr:cNvPr id="42"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2A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628650</xdr:colOff>
      <xdr:row>14</xdr:row>
      <xdr:rowOff>123825</xdr:rowOff>
    </xdr:from>
    <xdr:to>
      <xdr:col>6</xdr:col>
      <xdr:colOff>1219200</xdr:colOff>
      <xdr:row>14</xdr:row>
      <xdr:rowOff>352425</xdr:rowOff>
    </xdr:to>
    <xdr:sp macro="" textlink="">
      <xdr:nvSpPr>
        <xdr:cNvPr id="43"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2B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15</xdr:row>
      <xdr:rowOff>123825</xdr:rowOff>
    </xdr:from>
    <xdr:to>
      <xdr:col>6</xdr:col>
      <xdr:colOff>1200150</xdr:colOff>
      <xdr:row>15</xdr:row>
      <xdr:rowOff>352425</xdr:rowOff>
    </xdr:to>
    <xdr:sp macro="" textlink="">
      <xdr:nvSpPr>
        <xdr:cNvPr id="44"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2C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9</xdr:row>
      <xdr:rowOff>9525</xdr:rowOff>
    </xdr:from>
    <xdr:to>
      <xdr:col>6</xdr:col>
      <xdr:colOff>1200150</xdr:colOff>
      <xdr:row>10</xdr:row>
      <xdr:rowOff>9525</xdr:rowOff>
    </xdr:to>
    <xdr:sp macro="" textlink="">
      <xdr:nvSpPr>
        <xdr:cNvPr id="45"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2D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628650</xdr:colOff>
      <xdr:row>14</xdr:row>
      <xdr:rowOff>123825</xdr:rowOff>
    </xdr:from>
    <xdr:to>
      <xdr:col>6</xdr:col>
      <xdr:colOff>1219200</xdr:colOff>
      <xdr:row>14</xdr:row>
      <xdr:rowOff>352425</xdr:rowOff>
    </xdr:to>
    <xdr:sp macro="" textlink="">
      <xdr:nvSpPr>
        <xdr:cNvPr id="46"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2E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15</xdr:row>
      <xdr:rowOff>123825</xdr:rowOff>
    </xdr:from>
    <xdr:to>
      <xdr:col>6</xdr:col>
      <xdr:colOff>1200150</xdr:colOff>
      <xdr:row>15</xdr:row>
      <xdr:rowOff>352425</xdr:rowOff>
    </xdr:to>
    <xdr:sp macro="" textlink="">
      <xdr:nvSpPr>
        <xdr:cNvPr id="47"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2F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9</xdr:row>
      <xdr:rowOff>9525</xdr:rowOff>
    </xdr:from>
    <xdr:to>
      <xdr:col>6</xdr:col>
      <xdr:colOff>1200150</xdr:colOff>
      <xdr:row>10</xdr:row>
      <xdr:rowOff>9525</xdr:rowOff>
    </xdr:to>
    <xdr:sp macro="" textlink="">
      <xdr:nvSpPr>
        <xdr:cNvPr id="48"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30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628650</xdr:colOff>
      <xdr:row>14</xdr:row>
      <xdr:rowOff>123825</xdr:rowOff>
    </xdr:from>
    <xdr:to>
      <xdr:col>6</xdr:col>
      <xdr:colOff>1219200</xdr:colOff>
      <xdr:row>14</xdr:row>
      <xdr:rowOff>352425</xdr:rowOff>
    </xdr:to>
    <xdr:sp macro="" textlink="">
      <xdr:nvSpPr>
        <xdr:cNvPr id="49"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31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15</xdr:row>
      <xdr:rowOff>123825</xdr:rowOff>
    </xdr:from>
    <xdr:to>
      <xdr:col>6</xdr:col>
      <xdr:colOff>1200150</xdr:colOff>
      <xdr:row>15</xdr:row>
      <xdr:rowOff>352425</xdr:rowOff>
    </xdr:to>
    <xdr:sp macro="" textlink="">
      <xdr:nvSpPr>
        <xdr:cNvPr id="50"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32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9</xdr:row>
      <xdr:rowOff>9525</xdr:rowOff>
    </xdr:from>
    <xdr:to>
      <xdr:col>6</xdr:col>
      <xdr:colOff>1200150</xdr:colOff>
      <xdr:row>10</xdr:row>
      <xdr:rowOff>9525</xdr:rowOff>
    </xdr:to>
    <xdr:sp macro="" textlink="">
      <xdr:nvSpPr>
        <xdr:cNvPr id="51"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33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628650</xdr:colOff>
      <xdr:row>14</xdr:row>
      <xdr:rowOff>123825</xdr:rowOff>
    </xdr:from>
    <xdr:to>
      <xdr:col>6</xdr:col>
      <xdr:colOff>1219200</xdr:colOff>
      <xdr:row>14</xdr:row>
      <xdr:rowOff>352425</xdr:rowOff>
    </xdr:to>
    <xdr:sp macro="" textlink="">
      <xdr:nvSpPr>
        <xdr:cNvPr id="52"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34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15</xdr:row>
      <xdr:rowOff>123825</xdr:rowOff>
    </xdr:from>
    <xdr:to>
      <xdr:col>6</xdr:col>
      <xdr:colOff>1200150</xdr:colOff>
      <xdr:row>15</xdr:row>
      <xdr:rowOff>352425</xdr:rowOff>
    </xdr:to>
    <xdr:sp macro="" textlink="">
      <xdr:nvSpPr>
        <xdr:cNvPr id="53"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35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9</xdr:row>
      <xdr:rowOff>9525</xdr:rowOff>
    </xdr:from>
    <xdr:to>
      <xdr:col>6</xdr:col>
      <xdr:colOff>1200150</xdr:colOff>
      <xdr:row>10</xdr:row>
      <xdr:rowOff>9525</xdr:rowOff>
    </xdr:to>
    <xdr:sp macro="" textlink="">
      <xdr:nvSpPr>
        <xdr:cNvPr id="54"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36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628650</xdr:colOff>
      <xdr:row>14</xdr:row>
      <xdr:rowOff>123825</xdr:rowOff>
    </xdr:from>
    <xdr:to>
      <xdr:col>6</xdr:col>
      <xdr:colOff>1219200</xdr:colOff>
      <xdr:row>14</xdr:row>
      <xdr:rowOff>352425</xdr:rowOff>
    </xdr:to>
    <xdr:sp macro="" textlink="">
      <xdr:nvSpPr>
        <xdr:cNvPr id="55"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37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15</xdr:row>
      <xdr:rowOff>123825</xdr:rowOff>
    </xdr:from>
    <xdr:to>
      <xdr:col>6</xdr:col>
      <xdr:colOff>1200150</xdr:colOff>
      <xdr:row>15</xdr:row>
      <xdr:rowOff>352425</xdr:rowOff>
    </xdr:to>
    <xdr:sp macro="" textlink="">
      <xdr:nvSpPr>
        <xdr:cNvPr id="56"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38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9</xdr:row>
      <xdr:rowOff>9525</xdr:rowOff>
    </xdr:from>
    <xdr:to>
      <xdr:col>6</xdr:col>
      <xdr:colOff>1200150</xdr:colOff>
      <xdr:row>10</xdr:row>
      <xdr:rowOff>9525</xdr:rowOff>
    </xdr:to>
    <xdr:sp macro="" textlink="">
      <xdr:nvSpPr>
        <xdr:cNvPr id="57"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39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628650</xdr:colOff>
      <xdr:row>14</xdr:row>
      <xdr:rowOff>123825</xdr:rowOff>
    </xdr:from>
    <xdr:to>
      <xdr:col>6</xdr:col>
      <xdr:colOff>1219200</xdr:colOff>
      <xdr:row>14</xdr:row>
      <xdr:rowOff>352425</xdr:rowOff>
    </xdr:to>
    <xdr:sp macro="" textlink="">
      <xdr:nvSpPr>
        <xdr:cNvPr id="58"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3A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15</xdr:row>
      <xdr:rowOff>123825</xdr:rowOff>
    </xdr:from>
    <xdr:to>
      <xdr:col>6</xdr:col>
      <xdr:colOff>1200150</xdr:colOff>
      <xdr:row>15</xdr:row>
      <xdr:rowOff>352425</xdr:rowOff>
    </xdr:to>
    <xdr:sp macro="" textlink="">
      <xdr:nvSpPr>
        <xdr:cNvPr id="59"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3B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9</xdr:row>
      <xdr:rowOff>9525</xdr:rowOff>
    </xdr:from>
    <xdr:to>
      <xdr:col>6</xdr:col>
      <xdr:colOff>1200150</xdr:colOff>
      <xdr:row>10</xdr:row>
      <xdr:rowOff>9525</xdr:rowOff>
    </xdr:to>
    <xdr:sp macro="" textlink="">
      <xdr:nvSpPr>
        <xdr:cNvPr id="60"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3C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628650</xdr:colOff>
      <xdr:row>14</xdr:row>
      <xdr:rowOff>123825</xdr:rowOff>
    </xdr:from>
    <xdr:to>
      <xdr:col>6</xdr:col>
      <xdr:colOff>1219200</xdr:colOff>
      <xdr:row>14</xdr:row>
      <xdr:rowOff>352425</xdr:rowOff>
    </xdr:to>
    <xdr:sp macro="" textlink="">
      <xdr:nvSpPr>
        <xdr:cNvPr id="61"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3D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15</xdr:row>
      <xdr:rowOff>123825</xdr:rowOff>
    </xdr:from>
    <xdr:to>
      <xdr:col>6</xdr:col>
      <xdr:colOff>1200150</xdr:colOff>
      <xdr:row>15</xdr:row>
      <xdr:rowOff>352425</xdr:rowOff>
    </xdr:to>
    <xdr:sp macro="" textlink="">
      <xdr:nvSpPr>
        <xdr:cNvPr id="62"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3E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9</xdr:row>
      <xdr:rowOff>9525</xdr:rowOff>
    </xdr:from>
    <xdr:to>
      <xdr:col>6</xdr:col>
      <xdr:colOff>1200150</xdr:colOff>
      <xdr:row>10</xdr:row>
      <xdr:rowOff>9525</xdr:rowOff>
    </xdr:to>
    <xdr:sp macro="" textlink="">
      <xdr:nvSpPr>
        <xdr:cNvPr id="63"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3F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628650</xdr:colOff>
      <xdr:row>14</xdr:row>
      <xdr:rowOff>123825</xdr:rowOff>
    </xdr:from>
    <xdr:to>
      <xdr:col>6</xdr:col>
      <xdr:colOff>1219200</xdr:colOff>
      <xdr:row>14</xdr:row>
      <xdr:rowOff>352425</xdr:rowOff>
    </xdr:to>
    <xdr:sp macro="" textlink="">
      <xdr:nvSpPr>
        <xdr:cNvPr id="44032"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00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15</xdr:row>
      <xdr:rowOff>123825</xdr:rowOff>
    </xdr:from>
    <xdr:to>
      <xdr:col>6</xdr:col>
      <xdr:colOff>1200150</xdr:colOff>
      <xdr:row>15</xdr:row>
      <xdr:rowOff>352425</xdr:rowOff>
    </xdr:to>
    <xdr:sp macro="" textlink="">
      <xdr:nvSpPr>
        <xdr:cNvPr id="44033"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01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9</xdr:row>
      <xdr:rowOff>9525</xdr:rowOff>
    </xdr:from>
    <xdr:to>
      <xdr:col>6</xdr:col>
      <xdr:colOff>1200150</xdr:colOff>
      <xdr:row>10</xdr:row>
      <xdr:rowOff>9525</xdr:rowOff>
    </xdr:to>
    <xdr:sp macro="" textlink="">
      <xdr:nvSpPr>
        <xdr:cNvPr id="44034"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02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628650</xdr:colOff>
      <xdr:row>14</xdr:row>
      <xdr:rowOff>123825</xdr:rowOff>
    </xdr:from>
    <xdr:to>
      <xdr:col>6</xdr:col>
      <xdr:colOff>1219200</xdr:colOff>
      <xdr:row>14</xdr:row>
      <xdr:rowOff>352425</xdr:rowOff>
    </xdr:to>
    <xdr:sp macro="" textlink="">
      <xdr:nvSpPr>
        <xdr:cNvPr id="44035"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03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15</xdr:row>
      <xdr:rowOff>123825</xdr:rowOff>
    </xdr:from>
    <xdr:to>
      <xdr:col>6</xdr:col>
      <xdr:colOff>1200150</xdr:colOff>
      <xdr:row>15</xdr:row>
      <xdr:rowOff>352425</xdr:rowOff>
    </xdr:to>
    <xdr:sp macro="" textlink="">
      <xdr:nvSpPr>
        <xdr:cNvPr id="44036"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04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9</xdr:row>
      <xdr:rowOff>9525</xdr:rowOff>
    </xdr:from>
    <xdr:to>
      <xdr:col>6</xdr:col>
      <xdr:colOff>1200150</xdr:colOff>
      <xdr:row>10</xdr:row>
      <xdr:rowOff>9525</xdr:rowOff>
    </xdr:to>
    <xdr:sp macro="" textlink="">
      <xdr:nvSpPr>
        <xdr:cNvPr id="44043"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0B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628650</xdr:colOff>
      <xdr:row>14</xdr:row>
      <xdr:rowOff>123825</xdr:rowOff>
    </xdr:from>
    <xdr:to>
      <xdr:col>6</xdr:col>
      <xdr:colOff>1219200</xdr:colOff>
      <xdr:row>14</xdr:row>
      <xdr:rowOff>352425</xdr:rowOff>
    </xdr:to>
    <xdr:sp macro="" textlink="">
      <xdr:nvSpPr>
        <xdr:cNvPr id="44044"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0C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15</xdr:row>
      <xdr:rowOff>123825</xdr:rowOff>
    </xdr:from>
    <xdr:to>
      <xdr:col>6</xdr:col>
      <xdr:colOff>1200150</xdr:colOff>
      <xdr:row>15</xdr:row>
      <xdr:rowOff>352425</xdr:rowOff>
    </xdr:to>
    <xdr:sp macro="" textlink="">
      <xdr:nvSpPr>
        <xdr:cNvPr id="44045"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0D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9</xdr:row>
      <xdr:rowOff>9525</xdr:rowOff>
    </xdr:from>
    <xdr:to>
      <xdr:col>6</xdr:col>
      <xdr:colOff>1200150</xdr:colOff>
      <xdr:row>10</xdr:row>
      <xdr:rowOff>9525</xdr:rowOff>
    </xdr:to>
    <xdr:sp macro="" textlink="">
      <xdr:nvSpPr>
        <xdr:cNvPr id="44046"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0E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628650</xdr:colOff>
      <xdr:row>14</xdr:row>
      <xdr:rowOff>123825</xdr:rowOff>
    </xdr:from>
    <xdr:to>
      <xdr:col>6</xdr:col>
      <xdr:colOff>1219200</xdr:colOff>
      <xdr:row>14</xdr:row>
      <xdr:rowOff>352425</xdr:rowOff>
    </xdr:to>
    <xdr:sp macro="" textlink="">
      <xdr:nvSpPr>
        <xdr:cNvPr id="44047"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0F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15</xdr:row>
      <xdr:rowOff>123825</xdr:rowOff>
    </xdr:from>
    <xdr:to>
      <xdr:col>6</xdr:col>
      <xdr:colOff>1200150</xdr:colOff>
      <xdr:row>15</xdr:row>
      <xdr:rowOff>352425</xdr:rowOff>
    </xdr:to>
    <xdr:sp macro="" textlink="">
      <xdr:nvSpPr>
        <xdr:cNvPr id="44048"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10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9</xdr:row>
      <xdr:rowOff>9525</xdr:rowOff>
    </xdr:from>
    <xdr:to>
      <xdr:col>6</xdr:col>
      <xdr:colOff>1200150</xdr:colOff>
      <xdr:row>10</xdr:row>
      <xdr:rowOff>9525</xdr:rowOff>
    </xdr:to>
    <xdr:sp macro="" textlink="">
      <xdr:nvSpPr>
        <xdr:cNvPr id="44049"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11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628650</xdr:colOff>
      <xdr:row>14</xdr:row>
      <xdr:rowOff>123825</xdr:rowOff>
    </xdr:from>
    <xdr:to>
      <xdr:col>6</xdr:col>
      <xdr:colOff>1219200</xdr:colOff>
      <xdr:row>14</xdr:row>
      <xdr:rowOff>352425</xdr:rowOff>
    </xdr:to>
    <xdr:sp macro="" textlink="">
      <xdr:nvSpPr>
        <xdr:cNvPr id="44050"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12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15</xdr:row>
      <xdr:rowOff>123825</xdr:rowOff>
    </xdr:from>
    <xdr:to>
      <xdr:col>6</xdr:col>
      <xdr:colOff>1200150</xdr:colOff>
      <xdr:row>15</xdr:row>
      <xdr:rowOff>352425</xdr:rowOff>
    </xdr:to>
    <xdr:sp macro="" textlink="">
      <xdr:nvSpPr>
        <xdr:cNvPr id="44051"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13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9</xdr:row>
      <xdr:rowOff>9525</xdr:rowOff>
    </xdr:from>
    <xdr:to>
      <xdr:col>6</xdr:col>
      <xdr:colOff>1200150</xdr:colOff>
      <xdr:row>10</xdr:row>
      <xdr:rowOff>9525</xdr:rowOff>
    </xdr:to>
    <xdr:sp macro="" textlink="">
      <xdr:nvSpPr>
        <xdr:cNvPr id="44052"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14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628650</xdr:colOff>
      <xdr:row>14</xdr:row>
      <xdr:rowOff>123825</xdr:rowOff>
    </xdr:from>
    <xdr:to>
      <xdr:col>6</xdr:col>
      <xdr:colOff>1219200</xdr:colOff>
      <xdr:row>14</xdr:row>
      <xdr:rowOff>352425</xdr:rowOff>
    </xdr:to>
    <xdr:sp macro="" textlink="">
      <xdr:nvSpPr>
        <xdr:cNvPr id="44053"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15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15</xdr:row>
      <xdr:rowOff>123825</xdr:rowOff>
    </xdr:from>
    <xdr:to>
      <xdr:col>6</xdr:col>
      <xdr:colOff>1200150</xdr:colOff>
      <xdr:row>15</xdr:row>
      <xdr:rowOff>352425</xdr:rowOff>
    </xdr:to>
    <xdr:sp macro="" textlink="">
      <xdr:nvSpPr>
        <xdr:cNvPr id="44054"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16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9</xdr:row>
      <xdr:rowOff>9525</xdr:rowOff>
    </xdr:from>
    <xdr:to>
      <xdr:col>6</xdr:col>
      <xdr:colOff>1200150</xdr:colOff>
      <xdr:row>10</xdr:row>
      <xdr:rowOff>9525</xdr:rowOff>
    </xdr:to>
    <xdr:sp macro="" textlink="">
      <xdr:nvSpPr>
        <xdr:cNvPr id="44055"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17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628650</xdr:colOff>
      <xdr:row>14</xdr:row>
      <xdr:rowOff>123825</xdr:rowOff>
    </xdr:from>
    <xdr:to>
      <xdr:col>6</xdr:col>
      <xdr:colOff>1219200</xdr:colOff>
      <xdr:row>14</xdr:row>
      <xdr:rowOff>352425</xdr:rowOff>
    </xdr:to>
    <xdr:sp macro="" textlink="">
      <xdr:nvSpPr>
        <xdr:cNvPr id="44056"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18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15</xdr:row>
      <xdr:rowOff>123825</xdr:rowOff>
    </xdr:from>
    <xdr:to>
      <xdr:col>6</xdr:col>
      <xdr:colOff>1200150</xdr:colOff>
      <xdr:row>15</xdr:row>
      <xdr:rowOff>352425</xdr:rowOff>
    </xdr:to>
    <xdr:sp macro="" textlink="">
      <xdr:nvSpPr>
        <xdr:cNvPr id="44057"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19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9</xdr:row>
      <xdr:rowOff>9525</xdr:rowOff>
    </xdr:from>
    <xdr:to>
      <xdr:col>6</xdr:col>
      <xdr:colOff>1200150</xdr:colOff>
      <xdr:row>10</xdr:row>
      <xdr:rowOff>9525</xdr:rowOff>
    </xdr:to>
    <xdr:sp macro="" textlink="">
      <xdr:nvSpPr>
        <xdr:cNvPr id="44058"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1A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628650</xdr:colOff>
      <xdr:row>14</xdr:row>
      <xdr:rowOff>123825</xdr:rowOff>
    </xdr:from>
    <xdr:to>
      <xdr:col>6</xdr:col>
      <xdr:colOff>1219200</xdr:colOff>
      <xdr:row>14</xdr:row>
      <xdr:rowOff>352425</xdr:rowOff>
    </xdr:to>
    <xdr:sp macro="" textlink="">
      <xdr:nvSpPr>
        <xdr:cNvPr id="44059"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1B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15</xdr:row>
      <xdr:rowOff>123825</xdr:rowOff>
    </xdr:from>
    <xdr:to>
      <xdr:col>6</xdr:col>
      <xdr:colOff>1200150</xdr:colOff>
      <xdr:row>15</xdr:row>
      <xdr:rowOff>352425</xdr:rowOff>
    </xdr:to>
    <xdr:sp macro="" textlink="">
      <xdr:nvSpPr>
        <xdr:cNvPr id="44060"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1C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9</xdr:row>
      <xdr:rowOff>9525</xdr:rowOff>
    </xdr:from>
    <xdr:to>
      <xdr:col>6</xdr:col>
      <xdr:colOff>1200150</xdr:colOff>
      <xdr:row>10</xdr:row>
      <xdr:rowOff>9525</xdr:rowOff>
    </xdr:to>
    <xdr:sp macro="" textlink="">
      <xdr:nvSpPr>
        <xdr:cNvPr id="44061"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1D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628650</xdr:colOff>
      <xdr:row>14</xdr:row>
      <xdr:rowOff>123825</xdr:rowOff>
    </xdr:from>
    <xdr:to>
      <xdr:col>6</xdr:col>
      <xdr:colOff>1219200</xdr:colOff>
      <xdr:row>14</xdr:row>
      <xdr:rowOff>352425</xdr:rowOff>
    </xdr:to>
    <xdr:sp macro="" textlink="">
      <xdr:nvSpPr>
        <xdr:cNvPr id="44062"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1E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15</xdr:row>
      <xdr:rowOff>123825</xdr:rowOff>
    </xdr:from>
    <xdr:to>
      <xdr:col>6</xdr:col>
      <xdr:colOff>1200150</xdr:colOff>
      <xdr:row>15</xdr:row>
      <xdr:rowOff>352425</xdr:rowOff>
    </xdr:to>
    <xdr:sp macro="" textlink="">
      <xdr:nvSpPr>
        <xdr:cNvPr id="44063"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1F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9</xdr:row>
      <xdr:rowOff>9525</xdr:rowOff>
    </xdr:from>
    <xdr:to>
      <xdr:col>6</xdr:col>
      <xdr:colOff>1200150</xdr:colOff>
      <xdr:row>10</xdr:row>
      <xdr:rowOff>9525</xdr:rowOff>
    </xdr:to>
    <xdr:sp macro="" textlink="">
      <xdr:nvSpPr>
        <xdr:cNvPr id="44064"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20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628650</xdr:colOff>
      <xdr:row>14</xdr:row>
      <xdr:rowOff>123825</xdr:rowOff>
    </xdr:from>
    <xdr:to>
      <xdr:col>6</xdr:col>
      <xdr:colOff>1219200</xdr:colOff>
      <xdr:row>14</xdr:row>
      <xdr:rowOff>352425</xdr:rowOff>
    </xdr:to>
    <xdr:sp macro="" textlink="">
      <xdr:nvSpPr>
        <xdr:cNvPr id="44065"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21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15</xdr:row>
      <xdr:rowOff>123825</xdr:rowOff>
    </xdr:from>
    <xdr:to>
      <xdr:col>6</xdr:col>
      <xdr:colOff>1200150</xdr:colOff>
      <xdr:row>15</xdr:row>
      <xdr:rowOff>352425</xdr:rowOff>
    </xdr:to>
    <xdr:sp macro="" textlink="">
      <xdr:nvSpPr>
        <xdr:cNvPr id="44066"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22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9</xdr:row>
      <xdr:rowOff>9525</xdr:rowOff>
    </xdr:from>
    <xdr:to>
      <xdr:col>6</xdr:col>
      <xdr:colOff>1200150</xdr:colOff>
      <xdr:row>10</xdr:row>
      <xdr:rowOff>9525</xdr:rowOff>
    </xdr:to>
    <xdr:sp macro="" textlink="">
      <xdr:nvSpPr>
        <xdr:cNvPr id="44067"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23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628650</xdr:colOff>
      <xdr:row>14</xdr:row>
      <xdr:rowOff>123825</xdr:rowOff>
    </xdr:from>
    <xdr:to>
      <xdr:col>6</xdr:col>
      <xdr:colOff>1219200</xdr:colOff>
      <xdr:row>14</xdr:row>
      <xdr:rowOff>352425</xdr:rowOff>
    </xdr:to>
    <xdr:sp macro="" textlink="">
      <xdr:nvSpPr>
        <xdr:cNvPr id="44068"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24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15</xdr:row>
      <xdr:rowOff>123825</xdr:rowOff>
    </xdr:from>
    <xdr:to>
      <xdr:col>6</xdr:col>
      <xdr:colOff>1200150</xdr:colOff>
      <xdr:row>15</xdr:row>
      <xdr:rowOff>352425</xdr:rowOff>
    </xdr:to>
    <xdr:sp macro="" textlink="">
      <xdr:nvSpPr>
        <xdr:cNvPr id="44069"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25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406400</xdr:colOff>
      <xdr:row>9</xdr:row>
      <xdr:rowOff>6350</xdr:rowOff>
    </xdr:from>
    <xdr:to>
      <xdr:col>6</xdr:col>
      <xdr:colOff>800100</xdr:colOff>
      <xdr:row>10</xdr:row>
      <xdr:rowOff>6350</xdr:rowOff>
    </xdr:to>
    <xdr:sp macro="" textlink="">
      <xdr:nvSpPr>
        <xdr:cNvPr id="44070"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26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419100</xdr:colOff>
      <xdr:row>14</xdr:row>
      <xdr:rowOff>82550</xdr:rowOff>
    </xdr:from>
    <xdr:to>
      <xdr:col>6</xdr:col>
      <xdr:colOff>812800</xdr:colOff>
      <xdr:row>14</xdr:row>
      <xdr:rowOff>234950</xdr:rowOff>
    </xdr:to>
    <xdr:sp macro="" textlink="">
      <xdr:nvSpPr>
        <xdr:cNvPr id="44071"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27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406400</xdr:colOff>
      <xdr:row>15</xdr:row>
      <xdr:rowOff>82550</xdr:rowOff>
    </xdr:from>
    <xdr:to>
      <xdr:col>6</xdr:col>
      <xdr:colOff>800100</xdr:colOff>
      <xdr:row>15</xdr:row>
      <xdr:rowOff>234950</xdr:rowOff>
    </xdr:to>
    <xdr:sp macro="" textlink="">
      <xdr:nvSpPr>
        <xdr:cNvPr id="44072"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28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406400</xdr:colOff>
      <xdr:row>9</xdr:row>
      <xdr:rowOff>6350</xdr:rowOff>
    </xdr:from>
    <xdr:to>
      <xdr:col>6</xdr:col>
      <xdr:colOff>800100</xdr:colOff>
      <xdr:row>10</xdr:row>
      <xdr:rowOff>6350</xdr:rowOff>
    </xdr:to>
    <xdr:sp macro="" textlink="">
      <xdr:nvSpPr>
        <xdr:cNvPr id="44073"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29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419100</xdr:colOff>
      <xdr:row>14</xdr:row>
      <xdr:rowOff>82550</xdr:rowOff>
    </xdr:from>
    <xdr:to>
      <xdr:col>6</xdr:col>
      <xdr:colOff>812800</xdr:colOff>
      <xdr:row>14</xdr:row>
      <xdr:rowOff>234950</xdr:rowOff>
    </xdr:to>
    <xdr:sp macro="" textlink="">
      <xdr:nvSpPr>
        <xdr:cNvPr id="44074"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2A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406400</xdr:colOff>
      <xdr:row>15</xdr:row>
      <xdr:rowOff>82550</xdr:rowOff>
    </xdr:from>
    <xdr:to>
      <xdr:col>6</xdr:col>
      <xdr:colOff>800100</xdr:colOff>
      <xdr:row>15</xdr:row>
      <xdr:rowOff>234950</xdr:rowOff>
    </xdr:to>
    <xdr:sp macro="" textlink="">
      <xdr:nvSpPr>
        <xdr:cNvPr id="44075"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2B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406400</xdr:colOff>
      <xdr:row>9</xdr:row>
      <xdr:rowOff>6350</xdr:rowOff>
    </xdr:from>
    <xdr:to>
      <xdr:col>6</xdr:col>
      <xdr:colOff>800100</xdr:colOff>
      <xdr:row>10</xdr:row>
      <xdr:rowOff>6350</xdr:rowOff>
    </xdr:to>
    <xdr:sp macro="" textlink="">
      <xdr:nvSpPr>
        <xdr:cNvPr id="44076"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2C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419100</xdr:colOff>
      <xdr:row>14</xdr:row>
      <xdr:rowOff>82550</xdr:rowOff>
    </xdr:from>
    <xdr:to>
      <xdr:col>6</xdr:col>
      <xdr:colOff>812800</xdr:colOff>
      <xdr:row>14</xdr:row>
      <xdr:rowOff>234950</xdr:rowOff>
    </xdr:to>
    <xdr:sp macro="" textlink="">
      <xdr:nvSpPr>
        <xdr:cNvPr id="44077"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2D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406400</xdr:colOff>
      <xdr:row>15</xdr:row>
      <xdr:rowOff>82550</xdr:rowOff>
    </xdr:from>
    <xdr:to>
      <xdr:col>6</xdr:col>
      <xdr:colOff>800100</xdr:colOff>
      <xdr:row>15</xdr:row>
      <xdr:rowOff>234950</xdr:rowOff>
    </xdr:to>
    <xdr:sp macro="" textlink="">
      <xdr:nvSpPr>
        <xdr:cNvPr id="44078"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2E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406400</xdr:colOff>
      <xdr:row>9</xdr:row>
      <xdr:rowOff>6350</xdr:rowOff>
    </xdr:from>
    <xdr:to>
      <xdr:col>6</xdr:col>
      <xdr:colOff>800100</xdr:colOff>
      <xdr:row>10</xdr:row>
      <xdr:rowOff>6350</xdr:rowOff>
    </xdr:to>
    <xdr:sp macro="" textlink="">
      <xdr:nvSpPr>
        <xdr:cNvPr id="44079"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2F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419100</xdr:colOff>
      <xdr:row>14</xdr:row>
      <xdr:rowOff>82550</xdr:rowOff>
    </xdr:from>
    <xdr:to>
      <xdr:col>6</xdr:col>
      <xdr:colOff>812800</xdr:colOff>
      <xdr:row>14</xdr:row>
      <xdr:rowOff>234950</xdr:rowOff>
    </xdr:to>
    <xdr:sp macro="" textlink="">
      <xdr:nvSpPr>
        <xdr:cNvPr id="44080"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30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406400</xdr:colOff>
      <xdr:row>15</xdr:row>
      <xdr:rowOff>82550</xdr:rowOff>
    </xdr:from>
    <xdr:to>
      <xdr:col>6</xdr:col>
      <xdr:colOff>800100</xdr:colOff>
      <xdr:row>15</xdr:row>
      <xdr:rowOff>234950</xdr:rowOff>
    </xdr:to>
    <xdr:sp macro="" textlink="">
      <xdr:nvSpPr>
        <xdr:cNvPr id="44081"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31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406400</xdr:colOff>
      <xdr:row>9</xdr:row>
      <xdr:rowOff>6350</xdr:rowOff>
    </xdr:from>
    <xdr:to>
      <xdr:col>6</xdr:col>
      <xdr:colOff>800100</xdr:colOff>
      <xdr:row>10</xdr:row>
      <xdr:rowOff>6350</xdr:rowOff>
    </xdr:to>
    <xdr:sp macro="" textlink="">
      <xdr:nvSpPr>
        <xdr:cNvPr id="44082" name="Check Box 5" hidden="1">
          <a:extLst>
            <a:ext uri="{63B3BB69-23CF-44E3-9099-C40C66FF867C}">
              <a14:compatExt xmlns:a14="http://schemas.microsoft.com/office/drawing/2010/main" spid="_x0000_s44040"/>
            </a:ext>
            <a:ext uri="{FF2B5EF4-FFF2-40B4-BE49-F238E27FC236}">
              <a16:creationId xmlns:a16="http://schemas.microsoft.com/office/drawing/2014/main" id="{00000000-0008-0000-1600-000032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419100</xdr:colOff>
      <xdr:row>14</xdr:row>
      <xdr:rowOff>82550</xdr:rowOff>
    </xdr:from>
    <xdr:to>
      <xdr:col>6</xdr:col>
      <xdr:colOff>812800</xdr:colOff>
      <xdr:row>14</xdr:row>
      <xdr:rowOff>234950</xdr:rowOff>
    </xdr:to>
    <xdr:sp macro="" textlink="">
      <xdr:nvSpPr>
        <xdr:cNvPr id="44083" name="Check Box 6" hidden="1">
          <a:extLst>
            <a:ext uri="{63B3BB69-23CF-44E3-9099-C40C66FF867C}">
              <a14:compatExt xmlns:a14="http://schemas.microsoft.com/office/drawing/2010/main" spid="_x0000_s44041"/>
            </a:ext>
            <a:ext uri="{FF2B5EF4-FFF2-40B4-BE49-F238E27FC236}">
              <a16:creationId xmlns:a16="http://schemas.microsoft.com/office/drawing/2014/main" id="{00000000-0008-0000-1600-000033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406400</xdr:colOff>
      <xdr:row>15</xdr:row>
      <xdr:rowOff>82550</xdr:rowOff>
    </xdr:from>
    <xdr:to>
      <xdr:col>6</xdr:col>
      <xdr:colOff>800100</xdr:colOff>
      <xdr:row>15</xdr:row>
      <xdr:rowOff>234950</xdr:rowOff>
    </xdr:to>
    <xdr:sp macro="" textlink="">
      <xdr:nvSpPr>
        <xdr:cNvPr id="44084" name="Check Box 7" hidden="1">
          <a:extLst>
            <a:ext uri="{63B3BB69-23CF-44E3-9099-C40C66FF867C}">
              <a14:compatExt xmlns:a14="http://schemas.microsoft.com/office/drawing/2010/main" spid="_x0000_s44042"/>
            </a:ext>
            <a:ext uri="{FF2B5EF4-FFF2-40B4-BE49-F238E27FC236}">
              <a16:creationId xmlns:a16="http://schemas.microsoft.com/office/drawing/2014/main" id="{00000000-0008-0000-1600-000034A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9</xdr:row>
      <xdr:rowOff>9525</xdr:rowOff>
    </xdr:from>
    <xdr:to>
      <xdr:col>6</xdr:col>
      <xdr:colOff>1200150</xdr:colOff>
      <xdr:row>10</xdr:row>
      <xdr:rowOff>9525</xdr:rowOff>
    </xdr:to>
    <xdr:sp macro="" textlink="">
      <xdr:nvSpPr>
        <xdr:cNvPr id="44085" name="Check Box 5" hidden="1">
          <a:extLst>
            <a:ext uri="{63B3BB69-23CF-44E3-9099-C40C66FF867C}">
              <a14:compatExt xmlns:a14="http://schemas.microsoft.com/office/drawing/2010/main" spid="_x0000_s44040"/>
            </a:ext>
            <a:ext uri="{FF2B5EF4-FFF2-40B4-BE49-F238E27FC236}">
              <a16:creationId xmlns:a16="http://schemas.microsoft.com/office/drawing/2014/main" id="{2E65F81F-535C-9E02-C661-7EE2D1F78A04}"/>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628650</xdr:colOff>
      <xdr:row>14</xdr:row>
      <xdr:rowOff>123825</xdr:rowOff>
    </xdr:from>
    <xdr:to>
      <xdr:col>6</xdr:col>
      <xdr:colOff>1219200</xdr:colOff>
      <xdr:row>14</xdr:row>
      <xdr:rowOff>352425</xdr:rowOff>
    </xdr:to>
    <xdr:sp macro="" textlink="">
      <xdr:nvSpPr>
        <xdr:cNvPr id="44086" name="Check Box 6" hidden="1">
          <a:extLst>
            <a:ext uri="{63B3BB69-23CF-44E3-9099-C40C66FF867C}">
              <a14:compatExt xmlns:a14="http://schemas.microsoft.com/office/drawing/2010/main" spid="_x0000_s44041"/>
            </a:ext>
            <a:ext uri="{FF2B5EF4-FFF2-40B4-BE49-F238E27FC236}">
              <a16:creationId xmlns:a16="http://schemas.microsoft.com/office/drawing/2014/main" id="{636D0336-6064-6BAE-DCCD-0553646FF4F6}"/>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15</xdr:row>
      <xdr:rowOff>123825</xdr:rowOff>
    </xdr:from>
    <xdr:to>
      <xdr:col>6</xdr:col>
      <xdr:colOff>1200150</xdr:colOff>
      <xdr:row>15</xdr:row>
      <xdr:rowOff>352425</xdr:rowOff>
    </xdr:to>
    <xdr:sp macro="" textlink="">
      <xdr:nvSpPr>
        <xdr:cNvPr id="44087" name="Check Box 7" hidden="1">
          <a:extLst>
            <a:ext uri="{63B3BB69-23CF-44E3-9099-C40C66FF867C}">
              <a14:compatExt xmlns:a14="http://schemas.microsoft.com/office/drawing/2010/main" spid="_x0000_s44042"/>
            </a:ext>
            <a:ext uri="{FF2B5EF4-FFF2-40B4-BE49-F238E27FC236}">
              <a16:creationId xmlns:a16="http://schemas.microsoft.com/office/drawing/2014/main" id="{7F7A83E4-B514-B649-EFF8-C2CF74AA23FC}"/>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9</xdr:row>
      <xdr:rowOff>9525</xdr:rowOff>
    </xdr:from>
    <xdr:to>
      <xdr:col>6</xdr:col>
      <xdr:colOff>1200150</xdr:colOff>
      <xdr:row>10</xdr:row>
      <xdr:rowOff>9525</xdr:rowOff>
    </xdr:to>
    <xdr:sp macro="" textlink="">
      <xdr:nvSpPr>
        <xdr:cNvPr id="44088" name="Check Box 5" hidden="1">
          <a:extLst>
            <a:ext uri="{63B3BB69-23CF-44E3-9099-C40C66FF867C}">
              <a14:compatExt xmlns:a14="http://schemas.microsoft.com/office/drawing/2010/main" spid="_x0000_s44040"/>
            </a:ext>
            <a:ext uri="{FF2B5EF4-FFF2-40B4-BE49-F238E27FC236}">
              <a16:creationId xmlns:a16="http://schemas.microsoft.com/office/drawing/2014/main" id="{5CB6E518-4A84-C958-AC1E-A9ED3F76ED62}"/>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628650</xdr:colOff>
      <xdr:row>14</xdr:row>
      <xdr:rowOff>123825</xdr:rowOff>
    </xdr:from>
    <xdr:to>
      <xdr:col>6</xdr:col>
      <xdr:colOff>1219200</xdr:colOff>
      <xdr:row>14</xdr:row>
      <xdr:rowOff>352425</xdr:rowOff>
    </xdr:to>
    <xdr:sp macro="" textlink="">
      <xdr:nvSpPr>
        <xdr:cNvPr id="44089" name="Check Box 6" hidden="1">
          <a:extLst>
            <a:ext uri="{63B3BB69-23CF-44E3-9099-C40C66FF867C}">
              <a14:compatExt xmlns:a14="http://schemas.microsoft.com/office/drawing/2010/main" spid="_x0000_s44041"/>
            </a:ext>
            <a:ext uri="{FF2B5EF4-FFF2-40B4-BE49-F238E27FC236}">
              <a16:creationId xmlns:a16="http://schemas.microsoft.com/office/drawing/2014/main" id="{BD39EE50-CC2B-BA0C-3B34-461D2D334115}"/>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15</xdr:row>
      <xdr:rowOff>123825</xdr:rowOff>
    </xdr:from>
    <xdr:to>
      <xdr:col>6</xdr:col>
      <xdr:colOff>1200150</xdr:colOff>
      <xdr:row>15</xdr:row>
      <xdr:rowOff>352425</xdr:rowOff>
    </xdr:to>
    <xdr:sp macro="" textlink="">
      <xdr:nvSpPr>
        <xdr:cNvPr id="44090" name="Check Box 7" hidden="1">
          <a:extLst>
            <a:ext uri="{63B3BB69-23CF-44E3-9099-C40C66FF867C}">
              <a14:compatExt xmlns:a14="http://schemas.microsoft.com/office/drawing/2010/main" spid="_x0000_s44042"/>
            </a:ext>
            <a:ext uri="{FF2B5EF4-FFF2-40B4-BE49-F238E27FC236}">
              <a16:creationId xmlns:a16="http://schemas.microsoft.com/office/drawing/2014/main" id="{819717D1-1375-9DEE-377F-3167FE2ED40E}"/>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9</xdr:row>
      <xdr:rowOff>9525</xdr:rowOff>
    </xdr:from>
    <xdr:to>
      <xdr:col>6</xdr:col>
      <xdr:colOff>1200150</xdr:colOff>
      <xdr:row>10</xdr:row>
      <xdr:rowOff>9525</xdr:rowOff>
    </xdr:to>
    <xdr:sp macro="" textlink="">
      <xdr:nvSpPr>
        <xdr:cNvPr id="44091" name="Check Box 5" hidden="1">
          <a:extLst>
            <a:ext uri="{63B3BB69-23CF-44E3-9099-C40C66FF867C}">
              <a14:compatExt xmlns:a14="http://schemas.microsoft.com/office/drawing/2010/main" spid="_x0000_s44040"/>
            </a:ext>
            <a:ext uri="{FF2B5EF4-FFF2-40B4-BE49-F238E27FC236}">
              <a16:creationId xmlns:a16="http://schemas.microsoft.com/office/drawing/2014/main" id="{3CD47209-C504-4707-4D4E-6632CB0614E5}"/>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628650</xdr:colOff>
      <xdr:row>14</xdr:row>
      <xdr:rowOff>123825</xdr:rowOff>
    </xdr:from>
    <xdr:to>
      <xdr:col>6</xdr:col>
      <xdr:colOff>1219200</xdr:colOff>
      <xdr:row>14</xdr:row>
      <xdr:rowOff>352425</xdr:rowOff>
    </xdr:to>
    <xdr:sp macro="" textlink="">
      <xdr:nvSpPr>
        <xdr:cNvPr id="44092" name="Check Box 6" hidden="1">
          <a:extLst>
            <a:ext uri="{63B3BB69-23CF-44E3-9099-C40C66FF867C}">
              <a14:compatExt xmlns:a14="http://schemas.microsoft.com/office/drawing/2010/main" spid="_x0000_s44041"/>
            </a:ext>
            <a:ext uri="{FF2B5EF4-FFF2-40B4-BE49-F238E27FC236}">
              <a16:creationId xmlns:a16="http://schemas.microsoft.com/office/drawing/2014/main" id="{1C2C6CC4-65AC-479C-77AA-8D23813599CB}"/>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609600</xdr:colOff>
      <xdr:row>15</xdr:row>
      <xdr:rowOff>123825</xdr:rowOff>
    </xdr:from>
    <xdr:to>
      <xdr:col>6</xdr:col>
      <xdr:colOff>1200150</xdr:colOff>
      <xdr:row>15</xdr:row>
      <xdr:rowOff>352425</xdr:rowOff>
    </xdr:to>
    <xdr:sp macro="" textlink="">
      <xdr:nvSpPr>
        <xdr:cNvPr id="44093" name="Check Box 7" hidden="1">
          <a:extLst>
            <a:ext uri="{63B3BB69-23CF-44E3-9099-C40C66FF867C}">
              <a14:compatExt xmlns:a14="http://schemas.microsoft.com/office/drawing/2010/main" spid="_x0000_s44042"/>
            </a:ext>
            <a:ext uri="{FF2B5EF4-FFF2-40B4-BE49-F238E27FC236}">
              <a16:creationId xmlns:a16="http://schemas.microsoft.com/office/drawing/2014/main" id="{D9E81308-E7D6-DF16-1136-0734FA120256}"/>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6</xdr:col>
          <xdr:colOff>609600</xdr:colOff>
          <xdr:row>9</xdr:row>
          <xdr:rowOff>9525</xdr:rowOff>
        </xdr:from>
        <xdr:to>
          <xdr:col>6</xdr:col>
          <xdr:colOff>1200150</xdr:colOff>
          <xdr:row>10</xdr:row>
          <xdr:rowOff>9525</xdr:rowOff>
        </xdr:to>
        <xdr:sp macro="" textlink="">
          <xdr:nvSpPr>
            <xdr:cNvPr id="44094" name="Check Box 5" hidden="1">
              <a:extLst>
                <a:ext uri="{63B3BB69-23CF-44E3-9099-C40C66FF867C}">
                  <a14:compatExt spid="_x0000_s44040"/>
                </a:ext>
                <a:ext uri="{FF2B5EF4-FFF2-40B4-BE49-F238E27FC236}">
                  <a16:creationId xmlns:a16="http://schemas.microsoft.com/office/drawing/2014/main" id="{18F82C6C-9562-9C9F-184C-987F1C24A66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14</xdr:row>
          <xdr:rowOff>123825</xdr:rowOff>
        </xdr:from>
        <xdr:to>
          <xdr:col>6</xdr:col>
          <xdr:colOff>1219200</xdr:colOff>
          <xdr:row>14</xdr:row>
          <xdr:rowOff>352425</xdr:rowOff>
        </xdr:to>
        <xdr:sp macro="" textlink="">
          <xdr:nvSpPr>
            <xdr:cNvPr id="44095" name="Check Box 6" hidden="1">
              <a:extLst>
                <a:ext uri="{63B3BB69-23CF-44E3-9099-C40C66FF867C}">
                  <a14:compatExt spid="_x0000_s44041"/>
                </a:ext>
                <a:ext uri="{FF2B5EF4-FFF2-40B4-BE49-F238E27FC236}">
                  <a16:creationId xmlns:a16="http://schemas.microsoft.com/office/drawing/2014/main" id="{ED5A40FF-5494-159F-09C7-6033B7AB68B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609600</xdr:colOff>
          <xdr:row>15</xdr:row>
          <xdr:rowOff>123825</xdr:rowOff>
        </xdr:from>
        <xdr:to>
          <xdr:col>6</xdr:col>
          <xdr:colOff>1200150</xdr:colOff>
          <xdr:row>15</xdr:row>
          <xdr:rowOff>352425</xdr:rowOff>
        </xdr:to>
        <xdr:sp macro="" textlink="">
          <xdr:nvSpPr>
            <xdr:cNvPr id="44096" name="Check Box 7" hidden="1">
              <a:extLst>
                <a:ext uri="{63B3BB69-23CF-44E3-9099-C40C66FF867C}">
                  <a14:compatExt spid="_x0000_s44042"/>
                </a:ext>
                <a:ext uri="{FF2B5EF4-FFF2-40B4-BE49-F238E27FC236}">
                  <a16:creationId xmlns:a16="http://schemas.microsoft.com/office/drawing/2014/main" id="{17C4D9B2-1A67-F545-4AAD-D40A67041B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5</xdr:col>
      <xdr:colOff>21166</xdr:colOff>
      <xdr:row>1</xdr:row>
      <xdr:rowOff>825500</xdr:rowOff>
    </xdr:to>
    <xdr:sp macro="" textlink="">
      <xdr:nvSpPr>
        <xdr:cNvPr id="9" name="Rounded Rectangle 8">
          <a:extLst>
            <a:ext uri="{FF2B5EF4-FFF2-40B4-BE49-F238E27FC236}">
              <a16:creationId xmlns:a16="http://schemas.microsoft.com/office/drawing/2014/main" id="{00000000-0008-0000-0200-000009000000}"/>
            </a:ext>
          </a:extLst>
        </xdr:cNvPr>
        <xdr:cNvSpPr/>
      </xdr:nvSpPr>
      <xdr:spPr>
        <a:xfrm>
          <a:off x="179917" y="0"/>
          <a:ext cx="8911166" cy="10160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rtlCol="0" anchor="t"/>
        <a:lstStyle/>
        <a:p>
          <a:pPr eaLnBrk="1" fontAlgn="auto" latinLnBrk="0" hangingPunct="1"/>
          <a:r>
            <a:rPr lang="en-GB" sz="2200" b="1" baseline="0">
              <a:solidFill>
                <a:schemeClr val="lt1"/>
              </a:solidFill>
              <a:effectLst/>
              <a:latin typeface="Arial" panose="020B0604020202020204" pitchFamily="34" charset="0"/>
              <a:ea typeface="+mn-ea"/>
              <a:cs typeface="Arial" panose="020B0604020202020204" pitchFamily="34" charset="0"/>
            </a:rPr>
            <a:t>Pre-registration GST: </a:t>
          </a:r>
        </a:p>
        <a:p>
          <a:pPr eaLnBrk="1" fontAlgn="auto" latinLnBrk="0" hangingPunct="1"/>
          <a:r>
            <a:rPr lang="en-GB" sz="2200" b="1" baseline="0">
              <a:solidFill>
                <a:schemeClr val="lt1"/>
              </a:solidFill>
              <a:effectLst/>
              <a:latin typeface="Arial" panose="020B0604020202020204" pitchFamily="34" charset="0"/>
              <a:ea typeface="+mn-ea"/>
              <a:cs typeface="Arial" panose="020B0604020202020204" pitchFamily="34" charset="0"/>
            </a:rPr>
            <a:t>Checklist for Self-Review of Eligibility of Claim</a:t>
          </a:r>
        </a:p>
        <a:p>
          <a:pPr eaLnBrk="1" fontAlgn="auto" latinLnBrk="0" hangingPunct="1"/>
          <a:r>
            <a:rPr lang="en-GB" sz="1100" b="1" baseline="0">
              <a:solidFill>
                <a:schemeClr val="lt1"/>
              </a:solidFill>
              <a:effectLst/>
              <a:latin typeface="Arial" panose="020B0604020202020204" pitchFamily="34" charset="0"/>
              <a:ea typeface="+mn-ea"/>
              <a:cs typeface="Arial" panose="020B0604020202020204" pitchFamily="34" charset="0"/>
            </a:rPr>
            <a:t>(</a:t>
          </a:r>
          <a:r>
            <a:rPr lang="en-US" sz="1100" b="1" baseline="0">
              <a:solidFill>
                <a:schemeClr val="lt1"/>
              </a:solidFill>
              <a:effectLst/>
              <a:latin typeface="Arial" panose="020B0604020202020204" pitchFamily="34" charset="0"/>
              <a:ea typeface="+mn-ea"/>
              <a:cs typeface="Arial" panose="020B0604020202020204" pitchFamily="34" charset="0"/>
            </a:rPr>
            <a:t>For Businesses Registered for GST on or after 1 Jul 2015) </a:t>
          </a:r>
          <a:endParaRPr lang="en-SG" sz="2400">
            <a:effectLst/>
            <a:latin typeface="Arial" panose="020B0604020202020204" pitchFamily="34" charset="0"/>
            <a:cs typeface="Arial" panose="020B0604020202020204" pitchFamily="34" charset="0"/>
          </a:endParaRPr>
        </a:p>
      </xdr:txBody>
    </xdr:sp>
    <xdr:clientData/>
  </xdr:twoCellAnchor>
  <xdr:twoCellAnchor>
    <xdr:from>
      <xdr:col>5</xdr:col>
      <xdr:colOff>296333</xdr:colOff>
      <xdr:row>0</xdr:row>
      <xdr:rowOff>95252</xdr:rowOff>
    </xdr:from>
    <xdr:to>
      <xdr:col>6</xdr:col>
      <xdr:colOff>693209</xdr:colOff>
      <xdr:row>1</xdr:row>
      <xdr:rowOff>560920</xdr:rowOff>
    </xdr:to>
    <xdr:sp macro="" textlink="">
      <xdr:nvSpPr>
        <xdr:cNvPr id="12" name="Rectangle 11">
          <a:hlinkClick xmlns:r="http://schemas.openxmlformats.org/officeDocument/2006/relationships" r:id="rId1"/>
          <a:extLst>
            <a:ext uri="{FF2B5EF4-FFF2-40B4-BE49-F238E27FC236}">
              <a16:creationId xmlns:a16="http://schemas.microsoft.com/office/drawing/2014/main" id="{00000000-0008-0000-0200-00000C000000}"/>
            </a:ext>
          </a:extLst>
        </xdr:cNvPr>
        <xdr:cNvSpPr/>
      </xdr:nvSpPr>
      <xdr:spPr>
        <a:xfrm>
          <a:off x="9366250" y="95252"/>
          <a:ext cx="1116542" cy="656168"/>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BACK TO INTRODUCTION</a:t>
          </a:r>
        </a:p>
      </xdr:txBody>
    </xdr:sp>
    <xdr:clientData/>
  </xdr:twoCellAnchor>
  <mc:AlternateContent xmlns:mc="http://schemas.openxmlformats.org/markup-compatibility/2006">
    <mc:Choice xmlns:a14="http://schemas.microsoft.com/office/drawing/2010/main" Requires="a14">
      <xdr:twoCellAnchor editAs="oneCell">
        <xdr:from>
          <xdr:col>6</xdr:col>
          <xdr:colOff>390525</xdr:colOff>
          <xdr:row>19</xdr:row>
          <xdr:rowOff>47625</xdr:rowOff>
        </xdr:from>
        <xdr:to>
          <xdr:col>7</xdr:col>
          <xdr:colOff>533400</xdr:colOff>
          <xdr:row>21</xdr:row>
          <xdr:rowOff>47625</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2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390525</xdr:colOff>
          <xdr:row>25</xdr:row>
          <xdr:rowOff>57150</xdr:rowOff>
        </xdr:from>
        <xdr:to>
          <xdr:col>7</xdr:col>
          <xdr:colOff>533400</xdr:colOff>
          <xdr:row>25</xdr:row>
          <xdr:rowOff>514350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2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390525</xdr:colOff>
          <xdr:row>26</xdr:row>
          <xdr:rowOff>47625</xdr:rowOff>
        </xdr:from>
        <xdr:to>
          <xdr:col>7</xdr:col>
          <xdr:colOff>533400</xdr:colOff>
          <xdr:row>26</xdr:row>
          <xdr:rowOff>504825</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2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6</xdr:col>
      <xdr:colOff>647700</xdr:colOff>
      <xdr:row>33</xdr:row>
      <xdr:rowOff>209550</xdr:rowOff>
    </xdr:from>
    <xdr:to>
      <xdr:col>7</xdr:col>
      <xdr:colOff>133350</xdr:colOff>
      <xdr:row>33</xdr:row>
      <xdr:rowOff>425450</xdr:rowOff>
    </xdr:to>
    <xdr:sp macro="" textlink="">
      <xdr:nvSpPr>
        <xdr:cNvPr id="27656"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086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mc:AlternateContent xmlns:mc="http://schemas.openxmlformats.org/markup-compatibility/2006">
    <mc:Choice xmlns:a14="http://schemas.microsoft.com/office/drawing/2010/main" Requires="a14">
      <xdr:twoCellAnchor editAs="oneCell">
        <xdr:from>
          <xdr:col>6</xdr:col>
          <xdr:colOff>447675</xdr:colOff>
          <xdr:row>33</xdr:row>
          <xdr:rowOff>9525</xdr:rowOff>
        </xdr:from>
        <xdr:to>
          <xdr:col>6</xdr:col>
          <xdr:colOff>819150</xdr:colOff>
          <xdr:row>33</xdr:row>
          <xdr:rowOff>228600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2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6</xdr:col>
      <xdr:colOff>647700</xdr:colOff>
      <xdr:row>33</xdr:row>
      <xdr:rowOff>209550</xdr:rowOff>
    </xdr:from>
    <xdr:to>
      <xdr:col>7</xdr:col>
      <xdr:colOff>133350</xdr:colOff>
      <xdr:row>33</xdr:row>
      <xdr:rowOff>425450</xdr:rowOff>
    </xdr:to>
    <xdr:sp macro="" textlink="">
      <xdr:nvSpPr>
        <xdr:cNvPr id="2"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02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33</xdr:row>
      <xdr:rowOff>209550</xdr:rowOff>
    </xdr:from>
    <xdr:to>
      <xdr:col>7</xdr:col>
      <xdr:colOff>133350</xdr:colOff>
      <xdr:row>33</xdr:row>
      <xdr:rowOff>425450</xdr:rowOff>
    </xdr:to>
    <xdr:sp macro="" textlink="">
      <xdr:nvSpPr>
        <xdr:cNvPr id="3"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03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33</xdr:row>
      <xdr:rowOff>209550</xdr:rowOff>
    </xdr:from>
    <xdr:to>
      <xdr:col>7</xdr:col>
      <xdr:colOff>133350</xdr:colOff>
      <xdr:row>33</xdr:row>
      <xdr:rowOff>425450</xdr:rowOff>
    </xdr:to>
    <xdr:sp macro="" textlink="">
      <xdr:nvSpPr>
        <xdr:cNvPr id="4"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04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oneCellAnchor>
    <xdr:from>
      <xdr:col>6</xdr:col>
      <xdr:colOff>647700</xdr:colOff>
      <xdr:row>34</xdr:row>
      <xdr:rowOff>209550</xdr:rowOff>
    </xdr:from>
    <xdr:ext cx="366712" cy="219075"/>
    <xdr:sp macro="" textlink="">
      <xdr:nvSpPr>
        <xdr:cNvPr id="13"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0D000000}"/>
            </a:ext>
          </a:extLst>
        </xdr:cNvPr>
        <xdr:cNvSpPr/>
      </xdr:nvSpPr>
      <xdr:spPr bwMode="auto">
        <a:xfrm>
          <a:off x="11482388" y="13961269"/>
          <a:ext cx="366712"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oneCellAnchor>
  <xdr:oneCellAnchor>
    <xdr:from>
      <xdr:col>6</xdr:col>
      <xdr:colOff>647700</xdr:colOff>
      <xdr:row>34</xdr:row>
      <xdr:rowOff>209550</xdr:rowOff>
    </xdr:from>
    <xdr:ext cx="366712" cy="219075"/>
    <xdr:sp macro="" textlink="">
      <xdr:nvSpPr>
        <xdr:cNvPr id="14"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0E000000}"/>
            </a:ext>
          </a:extLst>
        </xdr:cNvPr>
        <xdr:cNvSpPr/>
      </xdr:nvSpPr>
      <xdr:spPr bwMode="auto">
        <a:xfrm>
          <a:off x="11482388" y="13961269"/>
          <a:ext cx="366712" cy="219075"/>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oneCellAnchor>
  <xdr:oneCellAnchor>
    <xdr:from>
      <xdr:col>6</xdr:col>
      <xdr:colOff>647700</xdr:colOff>
      <xdr:row>34</xdr:row>
      <xdr:rowOff>209550</xdr:rowOff>
    </xdr:from>
    <xdr:ext cx="366712" cy="219075"/>
    <xdr:sp macro="" textlink="">
      <xdr:nvSpPr>
        <xdr:cNvPr id="15"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0F000000}"/>
            </a:ext>
          </a:extLst>
        </xdr:cNvPr>
        <xdr:cNvSpPr/>
      </xdr:nvSpPr>
      <xdr:spPr bwMode="auto">
        <a:xfrm>
          <a:off x="11482388" y="13961269"/>
          <a:ext cx="366712" cy="219075"/>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oneCellAnchor>
  <xdr:oneCellAnchor>
    <xdr:from>
      <xdr:col>6</xdr:col>
      <xdr:colOff>647700</xdr:colOff>
      <xdr:row>34</xdr:row>
      <xdr:rowOff>209550</xdr:rowOff>
    </xdr:from>
    <xdr:ext cx="366712" cy="219075"/>
    <xdr:sp macro="" textlink="">
      <xdr:nvSpPr>
        <xdr:cNvPr id="27658" name="Check Box 7" hidden="1">
          <a:extLst>
            <a:ext uri="{63B3BB69-23CF-44E3-9099-C40C66FF867C}">
              <a14:compatExt xmlns:a14="http://schemas.microsoft.com/office/drawing/2010/main" spid="_x0000_s27658"/>
            </a:ext>
            <a:ext uri="{FF2B5EF4-FFF2-40B4-BE49-F238E27FC236}">
              <a16:creationId xmlns:a16="http://schemas.microsoft.com/office/drawing/2014/main" id="{00000000-0008-0000-0200-00000A6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oneCellAnchor>
  <xdr:twoCellAnchor editAs="oneCell">
    <xdr:from>
      <xdr:col>6</xdr:col>
      <xdr:colOff>647700</xdr:colOff>
      <xdr:row>33</xdr:row>
      <xdr:rowOff>209550</xdr:rowOff>
    </xdr:from>
    <xdr:to>
      <xdr:col>7</xdr:col>
      <xdr:colOff>133350</xdr:colOff>
      <xdr:row>33</xdr:row>
      <xdr:rowOff>429419</xdr:rowOff>
    </xdr:to>
    <xdr:sp macro="" textlink="">
      <xdr:nvSpPr>
        <xdr:cNvPr id="5"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05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35</xdr:row>
      <xdr:rowOff>209550</xdr:rowOff>
    </xdr:from>
    <xdr:to>
      <xdr:col>7</xdr:col>
      <xdr:colOff>133350</xdr:colOff>
      <xdr:row>35</xdr:row>
      <xdr:rowOff>425450</xdr:rowOff>
    </xdr:to>
    <xdr:sp macro="" textlink="">
      <xdr:nvSpPr>
        <xdr:cNvPr id="6" name="AutoShape 10" hidden="1">
          <a:extLst>
            <a:ext uri="{63B3BB69-23CF-44E3-9099-C40C66FF867C}">
              <a14:compatExt xmlns:a14="http://schemas.microsoft.com/office/drawing/2010/main" spid="_x0000_s27658"/>
            </a:ext>
            <a:ext uri="{FF2B5EF4-FFF2-40B4-BE49-F238E27FC236}">
              <a16:creationId xmlns:a16="http://schemas.microsoft.com/office/drawing/2014/main" id="{00000000-0008-0000-0200-000006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33</xdr:row>
      <xdr:rowOff>209550</xdr:rowOff>
    </xdr:from>
    <xdr:to>
      <xdr:col>7</xdr:col>
      <xdr:colOff>133350</xdr:colOff>
      <xdr:row>33</xdr:row>
      <xdr:rowOff>429419</xdr:rowOff>
    </xdr:to>
    <xdr:sp macro="" textlink="">
      <xdr:nvSpPr>
        <xdr:cNvPr id="7"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07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35</xdr:row>
      <xdr:rowOff>209550</xdr:rowOff>
    </xdr:from>
    <xdr:to>
      <xdr:col>7</xdr:col>
      <xdr:colOff>133350</xdr:colOff>
      <xdr:row>35</xdr:row>
      <xdr:rowOff>425450</xdr:rowOff>
    </xdr:to>
    <xdr:sp macro="" textlink="">
      <xdr:nvSpPr>
        <xdr:cNvPr id="8" name="AutoShape 10" hidden="1">
          <a:extLst>
            <a:ext uri="{63B3BB69-23CF-44E3-9099-C40C66FF867C}">
              <a14:compatExt xmlns:a14="http://schemas.microsoft.com/office/drawing/2010/main" spid="_x0000_s27658"/>
            </a:ext>
            <a:ext uri="{FF2B5EF4-FFF2-40B4-BE49-F238E27FC236}">
              <a16:creationId xmlns:a16="http://schemas.microsoft.com/office/drawing/2014/main" id="{00000000-0008-0000-0200-000008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mc:AlternateContent xmlns:mc="http://schemas.openxmlformats.org/markup-compatibility/2006">
    <mc:Choice xmlns:a14="http://schemas.microsoft.com/office/drawing/2010/main" Requires="a14">
      <xdr:twoCellAnchor editAs="oneCell">
        <xdr:from>
          <xdr:col>6</xdr:col>
          <xdr:colOff>457200</xdr:colOff>
          <xdr:row>34</xdr:row>
          <xdr:rowOff>180975</xdr:rowOff>
        </xdr:from>
        <xdr:to>
          <xdr:col>6</xdr:col>
          <xdr:colOff>819150</xdr:colOff>
          <xdr:row>34</xdr:row>
          <xdr:rowOff>409575</xdr:rowOff>
        </xdr:to>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0200-00000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6</xdr:col>
      <xdr:colOff>647700</xdr:colOff>
      <xdr:row>33</xdr:row>
      <xdr:rowOff>209550</xdr:rowOff>
    </xdr:from>
    <xdr:to>
      <xdr:col>7</xdr:col>
      <xdr:colOff>133350</xdr:colOff>
      <xdr:row>33</xdr:row>
      <xdr:rowOff>425450</xdr:rowOff>
    </xdr:to>
    <xdr:sp macro="" textlink="">
      <xdr:nvSpPr>
        <xdr:cNvPr id="10"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0A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35</xdr:row>
      <xdr:rowOff>209550</xdr:rowOff>
    </xdr:from>
    <xdr:to>
      <xdr:col>7</xdr:col>
      <xdr:colOff>133350</xdr:colOff>
      <xdr:row>35</xdr:row>
      <xdr:rowOff>425450</xdr:rowOff>
    </xdr:to>
    <xdr:sp macro="" textlink="">
      <xdr:nvSpPr>
        <xdr:cNvPr id="11" name="AutoShape 10" hidden="1">
          <a:extLst>
            <a:ext uri="{63B3BB69-23CF-44E3-9099-C40C66FF867C}">
              <a14:compatExt xmlns:a14="http://schemas.microsoft.com/office/drawing/2010/main" spid="_x0000_s27658"/>
            </a:ext>
            <a:ext uri="{FF2B5EF4-FFF2-40B4-BE49-F238E27FC236}">
              <a16:creationId xmlns:a16="http://schemas.microsoft.com/office/drawing/2014/main" id="{00000000-0008-0000-0200-00000B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33</xdr:row>
      <xdr:rowOff>209550</xdr:rowOff>
    </xdr:from>
    <xdr:to>
      <xdr:col>7</xdr:col>
      <xdr:colOff>133350</xdr:colOff>
      <xdr:row>33</xdr:row>
      <xdr:rowOff>425450</xdr:rowOff>
    </xdr:to>
    <xdr:sp macro="" textlink="">
      <xdr:nvSpPr>
        <xdr:cNvPr id="16"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10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35</xdr:row>
      <xdr:rowOff>209550</xdr:rowOff>
    </xdr:from>
    <xdr:to>
      <xdr:col>7</xdr:col>
      <xdr:colOff>133350</xdr:colOff>
      <xdr:row>35</xdr:row>
      <xdr:rowOff>425450</xdr:rowOff>
    </xdr:to>
    <xdr:sp macro="" textlink="">
      <xdr:nvSpPr>
        <xdr:cNvPr id="17" name="AutoShape 10" hidden="1">
          <a:extLst>
            <a:ext uri="{63B3BB69-23CF-44E3-9099-C40C66FF867C}">
              <a14:compatExt xmlns:a14="http://schemas.microsoft.com/office/drawing/2010/main" spid="_x0000_s27658"/>
            </a:ext>
            <a:ext uri="{FF2B5EF4-FFF2-40B4-BE49-F238E27FC236}">
              <a16:creationId xmlns:a16="http://schemas.microsoft.com/office/drawing/2014/main" id="{00000000-0008-0000-0200-000011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33</xdr:row>
      <xdr:rowOff>209550</xdr:rowOff>
    </xdr:from>
    <xdr:to>
      <xdr:col>7</xdr:col>
      <xdr:colOff>133350</xdr:colOff>
      <xdr:row>33</xdr:row>
      <xdr:rowOff>425450</xdr:rowOff>
    </xdr:to>
    <xdr:sp macro="" textlink="">
      <xdr:nvSpPr>
        <xdr:cNvPr id="18"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12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35</xdr:row>
      <xdr:rowOff>209550</xdr:rowOff>
    </xdr:from>
    <xdr:to>
      <xdr:col>7</xdr:col>
      <xdr:colOff>133350</xdr:colOff>
      <xdr:row>35</xdr:row>
      <xdr:rowOff>425450</xdr:rowOff>
    </xdr:to>
    <xdr:sp macro="" textlink="">
      <xdr:nvSpPr>
        <xdr:cNvPr id="19" name="AutoShape 10" hidden="1">
          <a:extLst>
            <a:ext uri="{63B3BB69-23CF-44E3-9099-C40C66FF867C}">
              <a14:compatExt xmlns:a14="http://schemas.microsoft.com/office/drawing/2010/main" spid="_x0000_s27658"/>
            </a:ext>
            <a:ext uri="{FF2B5EF4-FFF2-40B4-BE49-F238E27FC236}">
              <a16:creationId xmlns:a16="http://schemas.microsoft.com/office/drawing/2014/main" id="{00000000-0008-0000-0200-000013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33</xdr:row>
      <xdr:rowOff>209550</xdr:rowOff>
    </xdr:from>
    <xdr:to>
      <xdr:col>7</xdr:col>
      <xdr:colOff>133350</xdr:colOff>
      <xdr:row>33</xdr:row>
      <xdr:rowOff>425450</xdr:rowOff>
    </xdr:to>
    <xdr:sp macro="" textlink="">
      <xdr:nvSpPr>
        <xdr:cNvPr id="20"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14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35</xdr:row>
      <xdr:rowOff>209550</xdr:rowOff>
    </xdr:from>
    <xdr:to>
      <xdr:col>7</xdr:col>
      <xdr:colOff>133350</xdr:colOff>
      <xdr:row>35</xdr:row>
      <xdr:rowOff>425450</xdr:rowOff>
    </xdr:to>
    <xdr:sp macro="" textlink="">
      <xdr:nvSpPr>
        <xdr:cNvPr id="21" name="AutoShape 10" hidden="1">
          <a:extLst>
            <a:ext uri="{63B3BB69-23CF-44E3-9099-C40C66FF867C}">
              <a14:compatExt xmlns:a14="http://schemas.microsoft.com/office/drawing/2010/main" spid="_x0000_s27658"/>
            </a:ext>
            <a:ext uri="{FF2B5EF4-FFF2-40B4-BE49-F238E27FC236}">
              <a16:creationId xmlns:a16="http://schemas.microsoft.com/office/drawing/2014/main" id="{00000000-0008-0000-0200-000015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33</xdr:row>
      <xdr:rowOff>209550</xdr:rowOff>
    </xdr:from>
    <xdr:to>
      <xdr:col>7</xdr:col>
      <xdr:colOff>133350</xdr:colOff>
      <xdr:row>33</xdr:row>
      <xdr:rowOff>425450</xdr:rowOff>
    </xdr:to>
    <xdr:sp macro="" textlink="">
      <xdr:nvSpPr>
        <xdr:cNvPr id="22"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16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35</xdr:row>
      <xdr:rowOff>209550</xdr:rowOff>
    </xdr:from>
    <xdr:to>
      <xdr:col>7</xdr:col>
      <xdr:colOff>133350</xdr:colOff>
      <xdr:row>35</xdr:row>
      <xdr:rowOff>425450</xdr:rowOff>
    </xdr:to>
    <xdr:sp macro="" textlink="">
      <xdr:nvSpPr>
        <xdr:cNvPr id="23" name="AutoShape 10" hidden="1">
          <a:extLst>
            <a:ext uri="{63B3BB69-23CF-44E3-9099-C40C66FF867C}">
              <a14:compatExt xmlns:a14="http://schemas.microsoft.com/office/drawing/2010/main" spid="_x0000_s27658"/>
            </a:ext>
            <a:ext uri="{FF2B5EF4-FFF2-40B4-BE49-F238E27FC236}">
              <a16:creationId xmlns:a16="http://schemas.microsoft.com/office/drawing/2014/main" id="{00000000-0008-0000-0200-000017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33</xdr:row>
      <xdr:rowOff>209550</xdr:rowOff>
    </xdr:from>
    <xdr:to>
      <xdr:col>7</xdr:col>
      <xdr:colOff>133350</xdr:colOff>
      <xdr:row>33</xdr:row>
      <xdr:rowOff>425450</xdr:rowOff>
    </xdr:to>
    <xdr:sp macro="" textlink="">
      <xdr:nvSpPr>
        <xdr:cNvPr id="24"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18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35</xdr:row>
      <xdr:rowOff>209550</xdr:rowOff>
    </xdr:from>
    <xdr:to>
      <xdr:col>7</xdr:col>
      <xdr:colOff>133350</xdr:colOff>
      <xdr:row>35</xdr:row>
      <xdr:rowOff>425450</xdr:rowOff>
    </xdr:to>
    <xdr:sp macro="" textlink="">
      <xdr:nvSpPr>
        <xdr:cNvPr id="25" name="AutoShape 10" hidden="1">
          <a:extLst>
            <a:ext uri="{63B3BB69-23CF-44E3-9099-C40C66FF867C}">
              <a14:compatExt xmlns:a14="http://schemas.microsoft.com/office/drawing/2010/main" spid="_x0000_s27658"/>
            </a:ext>
            <a:ext uri="{FF2B5EF4-FFF2-40B4-BE49-F238E27FC236}">
              <a16:creationId xmlns:a16="http://schemas.microsoft.com/office/drawing/2014/main" id="{00000000-0008-0000-0200-000019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33</xdr:row>
      <xdr:rowOff>209550</xdr:rowOff>
    </xdr:from>
    <xdr:to>
      <xdr:col>7</xdr:col>
      <xdr:colOff>133350</xdr:colOff>
      <xdr:row>33</xdr:row>
      <xdr:rowOff>425450</xdr:rowOff>
    </xdr:to>
    <xdr:sp macro="" textlink="">
      <xdr:nvSpPr>
        <xdr:cNvPr id="26"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1A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35</xdr:row>
      <xdr:rowOff>209550</xdr:rowOff>
    </xdr:from>
    <xdr:to>
      <xdr:col>7</xdr:col>
      <xdr:colOff>133350</xdr:colOff>
      <xdr:row>35</xdr:row>
      <xdr:rowOff>425450</xdr:rowOff>
    </xdr:to>
    <xdr:sp macro="" textlink="">
      <xdr:nvSpPr>
        <xdr:cNvPr id="27" name="AutoShape 10" hidden="1">
          <a:extLst>
            <a:ext uri="{63B3BB69-23CF-44E3-9099-C40C66FF867C}">
              <a14:compatExt xmlns:a14="http://schemas.microsoft.com/office/drawing/2010/main" spid="_x0000_s27658"/>
            </a:ext>
            <a:ext uri="{FF2B5EF4-FFF2-40B4-BE49-F238E27FC236}">
              <a16:creationId xmlns:a16="http://schemas.microsoft.com/office/drawing/2014/main" id="{00000000-0008-0000-0200-00001B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33</xdr:row>
      <xdr:rowOff>209550</xdr:rowOff>
    </xdr:from>
    <xdr:to>
      <xdr:col>7</xdr:col>
      <xdr:colOff>133350</xdr:colOff>
      <xdr:row>33</xdr:row>
      <xdr:rowOff>425450</xdr:rowOff>
    </xdr:to>
    <xdr:sp macro="" textlink="">
      <xdr:nvSpPr>
        <xdr:cNvPr id="28"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1C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35</xdr:row>
      <xdr:rowOff>209550</xdr:rowOff>
    </xdr:from>
    <xdr:to>
      <xdr:col>7</xdr:col>
      <xdr:colOff>133350</xdr:colOff>
      <xdr:row>35</xdr:row>
      <xdr:rowOff>425450</xdr:rowOff>
    </xdr:to>
    <xdr:sp macro="" textlink="">
      <xdr:nvSpPr>
        <xdr:cNvPr id="29" name="AutoShape 10" hidden="1">
          <a:extLst>
            <a:ext uri="{63B3BB69-23CF-44E3-9099-C40C66FF867C}">
              <a14:compatExt xmlns:a14="http://schemas.microsoft.com/office/drawing/2010/main" spid="_x0000_s27658"/>
            </a:ext>
            <a:ext uri="{FF2B5EF4-FFF2-40B4-BE49-F238E27FC236}">
              <a16:creationId xmlns:a16="http://schemas.microsoft.com/office/drawing/2014/main" id="{00000000-0008-0000-0200-00001D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33</xdr:row>
      <xdr:rowOff>209550</xdr:rowOff>
    </xdr:from>
    <xdr:to>
      <xdr:col>7</xdr:col>
      <xdr:colOff>133350</xdr:colOff>
      <xdr:row>33</xdr:row>
      <xdr:rowOff>425450</xdr:rowOff>
    </xdr:to>
    <xdr:sp macro="" textlink="">
      <xdr:nvSpPr>
        <xdr:cNvPr id="30"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1E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35</xdr:row>
      <xdr:rowOff>209550</xdr:rowOff>
    </xdr:from>
    <xdr:to>
      <xdr:col>7</xdr:col>
      <xdr:colOff>133350</xdr:colOff>
      <xdr:row>35</xdr:row>
      <xdr:rowOff>425450</xdr:rowOff>
    </xdr:to>
    <xdr:sp macro="" textlink="">
      <xdr:nvSpPr>
        <xdr:cNvPr id="31" name="AutoShape 10" hidden="1">
          <a:extLst>
            <a:ext uri="{63B3BB69-23CF-44E3-9099-C40C66FF867C}">
              <a14:compatExt xmlns:a14="http://schemas.microsoft.com/office/drawing/2010/main" spid="_x0000_s27658"/>
            </a:ext>
            <a:ext uri="{FF2B5EF4-FFF2-40B4-BE49-F238E27FC236}">
              <a16:creationId xmlns:a16="http://schemas.microsoft.com/office/drawing/2014/main" id="{00000000-0008-0000-0200-00001F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33</xdr:row>
      <xdr:rowOff>209550</xdr:rowOff>
    </xdr:from>
    <xdr:to>
      <xdr:col>7</xdr:col>
      <xdr:colOff>133350</xdr:colOff>
      <xdr:row>33</xdr:row>
      <xdr:rowOff>425450</xdr:rowOff>
    </xdr:to>
    <xdr:sp macro="" textlink="">
      <xdr:nvSpPr>
        <xdr:cNvPr id="32"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20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35</xdr:row>
      <xdr:rowOff>209550</xdr:rowOff>
    </xdr:from>
    <xdr:to>
      <xdr:col>7</xdr:col>
      <xdr:colOff>133350</xdr:colOff>
      <xdr:row>35</xdr:row>
      <xdr:rowOff>425450</xdr:rowOff>
    </xdr:to>
    <xdr:sp macro="" textlink="">
      <xdr:nvSpPr>
        <xdr:cNvPr id="33" name="AutoShape 10" hidden="1">
          <a:extLst>
            <a:ext uri="{63B3BB69-23CF-44E3-9099-C40C66FF867C}">
              <a14:compatExt xmlns:a14="http://schemas.microsoft.com/office/drawing/2010/main" spid="_x0000_s27658"/>
            </a:ext>
            <a:ext uri="{FF2B5EF4-FFF2-40B4-BE49-F238E27FC236}">
              <a16:creationId xmlns:a16="http://schemas.microsoft.com/office/drawing/2014/main" id="{00000000-0008-0000-0200-000021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33</xdr:row>
      <xdr:rowOff>209550</xdr:rowOff>
    </xdr:from>
    <xdr:to>
      <xdr:col>7</xdr:col>
      <xdr:colOff>133350</xdr:colOff>
      <xdr:row>33</xdr:row>
      <xdr:rowOff>425450</xdr:rowOff>
    </xdr:to>
    <xdr:sp macro="" textlink="">
      <xdr:nvSpPr>
        <xdr:cNvPr id="34"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22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35</xdr:row>
      <xdr:rowOff>209550</xdr:rowOff>
    </xdr:from>
    <xdr:to>
      <xdr:col>7</xdr:col>
      <xdr:colOff>133350</xdr:colOff>
      <xdr:row>35</xdr:row>
      <xdr:rowOff>425450</xdr:rowOff>
    </xdr:to>
    <xdr:sp macro="" textlink="">
      <xdr:nvSpPr>
        <xdr:cNvPr id="35" name="AutoShape 10" hidden="1">
          <a:extLst>
            <a:ext uri="{63B3BB69-23CF-44E3-9099-C40C66FF867C}">
              <a14:compatExt xmlns:a14="http://schemas.microsoft.com/office/drawing/2010/main" spid="_x0000_s27658"/>
            </a:ext>
            <a:ext uri="{FF2B5EF4-FFF2-40B4-BE49-F238E27FC236}">
              <a16:creationId xmlns:a16="http://schemas.microsoft.com/office/drawing/2014/main" id="{00000000-0008-0000-0200-000023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33</xdr:row>
      <xdr:rowOff>209550</xdr:rowOff>
    </xdr:from>
    <xdr:to>
      <xdr:col>7</xdr:col>
      <xdr:colOff>133350</xdr:colOff>
      <xdr:row>33</xdr:row>
      <xdr:rowOff>425450</xdr:rowOff>
    </xdr:to>
    <xdr:sp macro="" textlink="">
      <xdr:nvSpPr>
        <xdr:cNvPr id="36"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24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35</xdr:row>
      <xdr:rowOff>209550</xdr:rowOff>
    </xdr:from>
    <xdr:to>
      <xdr:col>7</xdr:col>
      <xdr:colOff>133350</xdr:colOff>
      <xdr:row>35</xdr:row>
      <xdr:rowOff>425450</xdr:rowOff>
    </xdr:to>
    <xdr:sp macro="" textlink="">
      <xdr:nvSpPr>
        <xdr:cNvPr id="37" name="AutoShape 10" hidden="1">
          <a:extLst>
            <a:ext uri="{63B3BB69-23CF-44E3-9099-C40C66FF867C}">
              <a14:compatExt xmlns:a14="http://schemas.microsoft.com/office/drawing/2010/main" spid="_x0000_s27658"/>
            </a:ext>
            <a:ext uri="{FF2B5EF4-FFF2-40B4-BE49-F238E27FC236}">
              <a16:creationId xmlns:a16="http://schemas.microsoft.com/office/drawing/2014/main" id="{00000000-0008-0000-0200-000025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33</xdr:row>
      <xdr:rowOff>209550</xdr:rowOff>
    </xdr:from>
    <xdr:to>
      <xdr:col>7</xdr:col>
      <xdr:colOff>133350</xdr:colOff>
      <xdr:row>33</xdr:row>
      <xdr:rowOff>425450</xdr:rowOff>
    </xdr:to>
    <xdr:sp macro="" textlink="">
      <xdr:nvSpPr>
        <xdr:cNvPr id="38"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26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35</xdr:row>
      <xdr:rowOff>209550</xdr:rowOff>
    </xdr:from>
    <xdr:to>
      <xdr:col>7</xdr:col>
      <xdr:colOff>133350</xdr:colOff>
      <xdr:row>35</xdr:row>
      <xdr:rowOff>425450</xdr:rowOff>
    </xdr:to>
    <xdr:sp macro="" textlink="">
      <xdr:nvSpPr>
        <xdr:cNvPr id="39" name="AutoShape 10" hidden="1">
          <a:extLst>
            <a:ext uri="{63B3BB69-23CF-44E3-9099-C40C66FF867C}">
              <a14:compatExt xmlns:a14="http://schemas.microsoft.com/office/drawing/2010/main" spid="_x0000_s27658"/>
            </a:ext>
            <a:ext uri="{FF2B5EF4-FFF2-40B4-BE49-F238E27FC236}">
              <a16:creationId xmlns:a16="http://schemas.microsoft.com/office/drawing/2014/main" id="{00000000-0008-0000-0200-000027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33</xdr:row>
      <xdr:rowOff>209550</xdr:rowOff>
    </xdr:from>
    <xdr:to>
      <xdr:col>7</xdr:col>
      <xdr:colOff>133350</xdr:colOff>
      <xdr:row>33</xdr:row>
      <xdr:rowOff>425450</xdr:rowOff>
    </xdr:to>
    <xdr:sp macro="" textlink="">
      <xdr:nvSpPr>
        <xdr:cNvPr id="40"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28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35</xdr:row>
      <xdr:rowOff>209550</xdr:rowOff>
    </xdr:from>
    <xdr:to>
      <xdr:col>7</xdr:col>
      <xdr:colOff>133350</xdr:colOff>
      <xdr:row>35</xdr:row>
      <xdr:rowOff>425450</xdr:rowOff>
    </xdr:to>
    <xdr:sp macro="" textlink="">
      <xdr:nvSpPr>
        <xdr:cNvPr id="41" name="AutoShape 10" hidden="1">
          <a:extLst>
            <a:ext uri="{63B3BB69-23CF-44E3-9099-C40C66FF867C}">
              <a14:compatExt xmlns:a14="http://schemas.microsoft.com/office/drawing/2010/main" spid="_x0000_s27658"/>
            </a:ext>
            <a:ext uri="{FF2B5EF4-FFF2-40B4-BE49-F238E27FC236}">
              <a16:creationId xmlns:a16="http://schemas.microsoft.com/office/drawing/2014/main" id="{00000000-0008-0000-0200-000029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33</xdr:row>
      <xdr:rowOff>209550</xdr:rowOff>
    </xdr:from>
    <xdr:to>
      <xdr:col>7</xdr:col>
      <xdr:colOff>133350</xdr:colOff>
      <xdr:row>33</xdr:row>
      <xdr:rowOff>425450</xdr:rowOff>
    </xdr:to>
    <xdr:sp macro="" textlink="">
      <xdr:nvSpPr>
        <xdr:cNvPr id="42"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2A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35</xdr:row>
      <xdr:rowOff>209550</xdr:rowOff>
    </xdr:from>
    <xdr:to>
      <xdr:col>7</xdr:col>
      <xdr:colOff>133350</xdr:colOff>
      <xdr:row>35</xdr:row>
      <xdr:rowOff>425450</xdr:rowOff>
    </xdr:to>
    <xdr:sp macro="" textlink="">
      <xdr:nvSpPr>
        <xdr:cNvPr id="43" name="AutoShape 10" hidden="1">
          <a:extLst>
            <a:ext uri="{63B3BB69-23CF-44E3-9099-C40C66FF867C}">
              <a14:compatExt xmlns:a14="http://schemas.microsoft.com/office/drawing/2010/main" spid="_x0000_s27658"/>
            </a:ext>
            <a:ext uri="{FF2B5EF4-FFF2-40B4-BE49-F238E27FC236}">
              <a16:creationId xmlns:a16="http://schemas.microsoft.com/office/drawing/2014/main" id="{00000000-0008-0000-0200-00002B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33</xdr:row>
      <xdr:rowOff>209550</xdr:rowOff>
    </xdr:from>
    <xdr:to>
      <xdr:col>7</xdr:col>
      <xdr:colOff>133350</xdr:colOff>
      <xdr:row>33</xdr:row>
      <xdr:rowOff>425450</xdr:rowOff>
    </xdr:to>
    <xdr:sp macro="" textlink="">
      <xdr:nvSpPr>
        <xdr:cNvPr id="44"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2C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35</xdr:row>
      <xdr:rowOff>209550</xdr:rowOff>
    </xdr:from>
    <xdr:to>
      <xdr:col>7</xdr:col>
      <xdr:colOff>133350</xdr:colOff>
      <xdr:row>35</xdr:row>
      <xdr:rowOff>425450</xdr:rowOff>
    </xdr:to>
    <xdr:sp macro="" textlink="">
      <xdr:nvSpPr>
        <xdr:cNvPr id="45" name="AutoShape 10" hidden="1">
          <a:extLst>
            <a:ext uri="{63B3BB69-23CF-44E3-9099-C40C66FF867C}">
              <a14:compatExt xmlns:a14="http://schemas.microsoft.com/office/drawing/2010/main" spid="_x0000_s27658"/>
            </a:ext>
            <a:ext uri="{FF2B5EF4-FFF2-40B4-BE49-F238E27FC236}">
              <a16:creationId xmlns:a16="http://schemas.microsoft.com/office/drawing/2014/main" id="{00000000-0008-0000-0200-00002D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33</xdr:row>
      <xdr:rowOff>209550</xdr:rowOff>
    </xdr:from>
    <xdr:to>
      <xdr:col>7</xdr:col>
      <xdr:colOff>133350</xdr:colOff>
      <xdr:row>33</xdr:row>
      <xdr:rowOff>425450</xdr:rowOff>
    </xdr:to>
    <xdr:sp macro="" textlink="">
      <xdr:nvSpPr>
        <xdr:cNvPr id="46"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2E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35</xdr:row>
      <xdr:rowOff>209550</xdr:rowOff>
    </xdr:from>
    <xdr:to>
      <xdr:col>7</xdr:col>
      <xdr:colOff>133350</xdr:colOff>
      <xdr:row>35</xdr:row>
      <xdr:rowOff>425450</xdr:rowOff>
    </xdr:to>
    <xdr:sp macro="" textlink="">
      <xdr:nvSpPr>
        <xdr:cNvPr id="47" name="AutoShape 10" hidden="1">
          <a:extLst>
            <a:ext uri="{63B3BB69-23CF-44E3-9099-C40C66FF867C}">
              <a14:compatExt xmlns:a14="http://schemas.microsoft.com/office/drawing/2010/main" spid="_x0000_s27658"/>
            </a:ext>
            <a:ext uri="{FF2B5EF4-FFF2-40B4-BE49-F238E27FC236}">
              <a16:creationId xmlns:a16="http://schemas.microsoft.com/office/drawing/2014/main" id="{00000000-0008-0000-0200-00002F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33</xdr:row>
      <xdr:rowOff>209550</xdr:rowOff>
    </xdr:from>
    <xdr:to>
      <xdr:col>7</xdr:col>
      <xdr:colOff>133350</xdr:colOff>
      <xdr:row>33</xdr:row>
      <xdr:rowOff>425450</xdr:rowOff>
    </xdr:to>
    <xdr:sp macro="" textlink="">
      <xdr:nvSpPr>
        <xdr:cNvPr id="48"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30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35</xdr:row>
      <xdr:rowOff>209550</xdr:rowOff>
    </xdr:from>
    <xdr:to>
      <xdr:col>7</xdr:col>
      <xdr:colOff>133350</xdr:colOff>
      <xdr:row>35</xdr:row>
      <xdr:rowOff>425450</xdr:rowOff>
    </xdr:to>
    <xdr:sp macro="" textlink="">
      <xdr:nvSpPr>
        <xdr:cNvPr id="49" name="AutoShape 10" hidden="1">
          <a:extLst>
            <a:ext uri="{63B3BB69-23CF-44E3-9099-C40C66FF867C}">
              <a14:compatExt xmlns:a14="http://schemas.microsoft.com/office/drawing/2010/main" spid="_x0000_s27658"/>
            </a:ext>
            <a:ext uri="{FF2B5EF4-FFF2-40B4-BE49-F238E27FC236}">
              <a16:creationId xmlns:a16="http://schemas.microsoft.com/office/drawing/2014/main" id="{00000000-0008-0000-0200-000031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33</xdr:row>
      <xdr:rowOff>209550</xdr:rowOff>
    </xdr:from>
    <xdr:to>
      <xdr:col>7</xdr:col>
      <xdr:colOff>133350</xdr:colOff>
      <xdr:row>33</xdr:row>
      <xdr:rowOff>425450</xdr:rowOff>
    </xdr:to>
    <xdr:sp macro="" textlink="">
      <xdr:nvSpPr>
        <xdr:cNvPr id="50"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32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35</xdr:row>
      <xdr:rowOff>209550</xdr:rowOff>
    </xdr:from>
    <xdr:to>
      <xdr:col>7</xdr:col>
      <xdr:colOff>133350</xdr:colOff>
      <xdr:row>35</xdr:row>
      <xdr:rowOff>425450</xdr:rowOff>
    </xdr:to>
    <xdr:sp macro="" textlink="">
      <xdr:nvSpPr>
        <xdr:cNvPr id="51" name="AutoShape 10" hidden="1">
          <a:extLst>
            <a:ext uri="{63B3BB69-23CF-44E3-9099-C40C66FF867C}">
              <a14:compatExt xmlns:a14="http://schemas.microsoft.com/office/drawing/2010/main" spid="_x0000_s27658"/>
            </a:ext>
            <a:ext uri="{FF2B5EF4-FFF2-40B4-BE49-F238E27FC236}">
              <a16:creationId xmlns:a16="http://schemas.microsoft.com/office/drawing/2014/main" id="{00000000-0008-0000-0200-000033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33</xdr:row>
      <xdr:rowOff>209550</xdr:rowOff>
    </xdr:from>
    <xdr:to>
      <xdr:col>7</xdr:col>
      <xdr:colOff>133350</xdr:colOff>
      <xdr:row>33</xdr:row>
      <xdr:rowOff>425450</xdr:rowOff>
    </xdr:to>
    <xdr:sp macro="" textlink="">
      <xdr:nvSpPr>
        <xdr:cNvPr id="52"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34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35</xdr:row>
      <xdr:rowOff>209550</xdr:rowOff>
    </xdr:from>
    <xdr:to>
      <xdr:col>7</xdr:col>
      <xdr:colOff>133350</xdr:colOff>
      <xdr:row>35</xdr:row>
      <xdr:rowOff>425450</xdr:rowOff>
    </xdr:to>
    <xdr:sp macro="" textlink="">
      <xdr:nvSpPr>
        <xdr:cNvPr id="53" name="AutoShape 10" hidden="1">
          <a:extLst>
            <a:ext uri="{63B3BB69-23CF-44E3-9099-C40C66FF867C}">
              <a14:compatExt xmlns:a14="http://schemas.microsoft.com/office/drawing/2010/main" spid="_x0000_s27658"/>
            </a:ext>
            <a:ext uri="{FF2B5EF4-FFF2-40B4-BE49-F238E27FC236}">
              <a16:creationId xmlns:a16="http://schemas.microsoft.com/office/drawing/2014/main" id="{00000000-0008-0000-0200-000035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33</xdr:row>
      <xdr:rowOff>209550</xdr:rowOff>
    </xdr:from>
    <xdr:to>
      <xdr:col>7</xdr:col>
      <xdr:colOff>133350</xdr:colOff>
      <xdr:row>33</xdr:row>
      <xdr:rowOff>425450</xdr:rowOff>
    </xdr:to>
    <xdr:sp macro="" textlink="">
      <xdr:nvSpPr>
        <xdr:cNvPr id="54"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36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35</xdr:row>
      <xdr:rowOff>209550</xdr:rowOff>
    </xdr:from>
    <xdr:to>
      <xdr:col>7</xdr:col>
      <xdr:colOff>133350</xdr:colOff>
      <xdr:row>35</xdr:row>
      <xdr:rowOff>425450</xdr:rowOff>
    </xdr:to>
    <xdr:sp macro="" textlink="">
      <xdr:nvSpPr>
        <xdr:cNvPr id="55" name="AutoShape 10" hidden="1">
          <a:extLst>
            <a:ext uri="{63B3BB69-23CF-44E3-9099-C40C66FF867C}">
              <a14:compatExt xmlns:a14="http://schemas.microsoft.com/office/drawing/2010/main" spid="_x0000_s27658"/>
            </a:ext>
            <a:ext uri="{FF2B5EF4-FFF2-40B4-BE49-F238E27FC236}">
              <a16:creationId xmlns:a16="http://schemas.microsoft.com/office/drawing/2014/main" id="{00000000-0008-0000-0200-000037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33</xdr:row>
      <xdr:rowOff>209550</xdr:rowOff>
    </xdr:from>
    <xdr:to>
      <xdr:col>7</xdr:col>
      <xdr:colOff>133350</xdr:colOff>
      <xdr:row>33</xdr:row>
      <xdr:rowOff>425450</xdr:rowOff>
    </xdr:to>
    <xdr:sp macro="" textlink="">
      <xdr:nvSpPr>
        <xdr:cNvPr id="56"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38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35</xdr:row>
      <xdr:rowOff>209550</xdr:rowOff>
    </xdr:from>
    <xdr:to>
      <xdr:col>7</xdr:col>
      <xdr:colOff>133350</xdr:colOff>
      <xdr:row>35</xdr:row>
      <xdr:rowOff>425450</xdr:rowOff>
    </xdr:to>
    <xdr:sp macro="" textlink="">
      <xdr:nvSpPr>
        <xdr:cNvPr id="57" name="AutoShape 10" hidden="1">
          <a:extLst>
            <a:ext uri="{63B3BB69-23CF-44E3-9099-C40C66FF867C}">
              <a14:compatExt xmlns:a14="http://schemas.microsoft.com/office/drawing/2010/main" spid="_x0000_s27658"/>
            </a:ext>
            <a:ext uri="{FF2B5EF4-FFF2-40B4-BE49-F238E27FC236}">
              <a16:creationId xmlns:a16="http://schemas.microsoft.com/office/drawing/2014/main" id="{00000000-0008-0000-0200-000039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33</xdr:row>
      <xdr:rowOff>209550</xdr:rowOff>
    </xdr:from>
    <xdr:to>
      <xdr:col>7</xdr:col>
      <xdr:colOff>133350</xdr:colOff>
      <xdr:row>33</xdr:row>
      <xdr:rowOff>425450</xdr:rowOff>
    </xdr:to>
    <xdr:sp macro="" textlink="">
      <xdr:nvSpPr>
        <xdr:cNvPr id="58"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3A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35</xdr:row>
      <xdr:rowOff>209550</xdr:rowOff>
    </xdr:from>
    <xdr:to>
      <xdr:col>7</xdr:col>
      <xdr:colOff>133350</xdr:colOff>
      <xdr:row>35</xdr:row>
      <xdr:rowOff>425450</xdr:rowOff>
    </xdr:to>
    <xdr:sp macro="" textlink="">
      <xdr:nvSpPr>
        <xdr:cNvPr id="59" name="AutoShape 10" hidden="1">
          <a:extLst>
            <a:ext uri="{63B3BB69-23CF-44E3-9099-C40C66FF867C}">
              <a14:compatExt xmlns:a14="http://schemas.microsoft.com/office/drawing/2010/main" spid="_x0000_s27658"/>
            </a:ext>
            <a:ext uri="{FF2B5EF4-FFF2-40B4-BE49-F238E27FC236}">
              <a16:creationId xmlns:a16="http://schemas.microsoft.com/office/drawing/2014/main" id="{00000000-0008-0000-0200-00003B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33</xdr:row>
      <xdr:rowOff>209550</xdr:rowOff>
    </xdr:from>
    <xdr:to>
      <xdr:col>7</xdr:col>
      <xdr:colOff>133350</xdr:colOff>
      <xdr:row>33</xdr:row>
      <xdr:rowOff>425450</xdr:rowOff>
    </xdr:to>
    <xdr:sp macro="" textlink="">
      <xdr:nvSpPr>
        <xdr:cNvPr id="60"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3C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35</xdr:row>
      <xdr:rowOff>209550</xdr:rowOff>
    </xdr:from>
    <xdr:to>
      <xdr:col>7</xdr:col>
      <xdr:colOff>133350</xdr:colOff>
      <xdr:row>35</xdr:row>
      <xdr:rowOff>425450</xdr:rowOff>
    </xdr:to>
    <xdr:sp macro="" textlink="">
      <xdr:nvSpPr>
        <xdr:cNvPr id="61" name="AutoShape 10" hidden="1">
          <a:extLst>
            <a:ext uri="{63B3BB69-23CF-44E3-9099-C40C66FF867C}">
              <a14:compatExt xmlns:a14="http://schemas.microsoft.com/office/drawing/2010/main" spid="_x0000_s27658"/>
            </a:ext>
            <a:ext uri="{FF2B5EF4-FFF2-40B4-BE49-F238E27FC236}">
              <a16:creationId xmlns:a16="http://schemas.microsoft.com/office/drawing/2014/main" id="{00000000-0008-0000-0200-00003D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33</xdr:row>
      <xdr:rowOff>209550</xdr:rowOff>
    </xdr:from>
    <xdr:to>
      <xdr:col>7</xdr:col>
      <xdr:colOff>133350</xdr:colOff>
      <xdr:row>33</xdr:row>
      <xdr:rowOff>425450</xdr:rowOff>
    </xdr:to>
    <xdr:sp macro="" textlink="">
      <xdr:nvSpPr>
        <xdr:cNvPr id="62"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3E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35</xdr:row>
      <xdr:rowOff>209550</xdr:rowOff>
    </xdr:from>
    <xdr:to>
      <xdr:col>7</xdr:col>
      <xdr:colOff>133350</xdr:colOff>
      <xdr:row>35</xdr:row>
      <xdr:rowOff>425450</xdr:rowOff>
    </xdr:to>
    <xdr:sp macro="" textlink="">
      <xdr:nvSpPr>
        <xdr:cNvPr id="63" name="AutoShape 10" hidden="1">
          <a:extLst>
            <a:ext uri="{63B3BB69-23CF-44E3-9099-C40C66FF867C}">
              <a14:compatExt xmlns:a14="http://schemas.microsoft.com/office/drawing/2010/main" spid="_x0000_s27658"/>
            </a:ext>
            <a:ext uri="{FF2B5EF4-FFF2-40B4-BE49-F238E27FC236}">
              <a16:creationId xmlns:a16="http://schemas.microsoft.com/office/drawing/2014/main" id="{00000000-0008-0000-0200-00003F0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431800</xdr:colOff>
      <xdr:row>33</xdr:row>
      <xdr:rowOff>139700</xdr:rowOff>
    </xdr:from>
    <xdr:to>
      <xdr:col>7</xdr:col>
      <xdr:colOff>85725</xdr:colOff>
      <xdr:row>33</xdr:row>
      <xdr:rowOff>285750</xdr:rowOff>
    </xdr:to>
    <xdr:sp macro="" textlink="">
      <xdr:nvSpPr>
        <xdr:cNvPr id="27648"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006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431800</xdr:colOff>
      <xdr:row>35</xdr:row>
      <xdr:rowOff>139700</xdr:rowOff>
    </xdr:from>
    <xdr:to>
      <xdr:col>7</xdr:col>
      <xdr:colOff>85725</xdr:colOff>
      <xdr:row>35</xdr:row>
      <xdr:rowOff>285750</xdr:rowOff>
    </xdr:to>
    <xdr:sp macro="" textlink="">
      <xdr:nvSpPr>
        <xdr:cNvPr id="27649" name="AutoShape 10" hidden="1">
          <a:extLst>
            <a:ext uri="{63B3BB69-23CF-44E3-9099-C40C66FF867C}">
              <a14:compatExt xmlns:a14="http://schemas.microsoft.com/office/drawing/2010/main" spid="_x0000_s27658"/>
            </a:ext>
            <a:ext uri="{FF2B5EF4-FFF2-40B4-BE49-F238E27FC236}">
              <a16:creationId xmlns:a16="http://schemas.microsoft.com/office/drawing/2014/main" id="{00000000-0008-0000-0200-0000016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431800</xdr:colOff>
      <xdr:row>33</xdr:row>
      <xdr:rowOff>139700</xdr:rowOff>
    </xdr:from>
    <xdr:to>
      <xdr:col>7</xdr:col>
      <xdr:colOff>85725</xdr:colOff>
      <xdr:row>33</xdr:row>
      <xdr:rowOff>285750</xdr:rowOff>
    </xdr:to>
    <xdr:sp macro="" textlink="">
      <xdr:nvSpPr>
        <xdr:cNvPr id="27650"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026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431800</xdr:colOff>
      <xdr:row>35</xdr:row>
      <xdr:rowOff>139700</xdr:rowOff>
    </xdr:from>
    <xdr:to>
      <xdr:col>7</xdr:col>
      <xdr:colOff>85725</xdr:colOff>
      <xdr:row>35</xdr:row>
      <xdr:rowOff>285750</xdr:rowOff>
    </xdr:to>
    <xdr:sp macro="" textlink="">
      <xdr:nvSpPr>
        <xdr:cNvPr id="27651" name="AutoShape 10" hidden="1">
          <a:extLst>
            <a:ext uri="{63B3BB69-23CF-44E3-9099-C40C66FF867C}">
              <a14:compatExt xmlns:a14="http://schemas.microsoft.com/office/drawing/2010/main" spid="_x0000_s27658"/>
            </a:ext>
            <a:ext uri="{FF2B5EF4-FFF2-40B4-BE49-F238E27FC236}">
              <a16:creationId xmlns:a16="http://schemas.microsoft.com/office/drawing/2014/main" id="{00000000-0008-0000-0200-0000036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431800</xdr:colOff>
      <xdr:row>33</xdr:row>
      <xdr:rowOff>139700</xdr:rowOff>
    </xdr:from>
    <xdr:to>
      <xdr:col>7</xdr:col>
      <xdr:colOff>88900</xdr:colOff>
      <xdr:row>33</xdr:row>
      <xdr:rowOff>285750</xdr:rowOff>
    </xdr:to>
    <xdr:sp macro="" textlink="">
      <xdr:nvSpPr>
        <xdr:cNvPr id="27657"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096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431800</xdr:colOff>
      <xdr:row>35</xdr:row>
      <xdr:rowOff>139700</xdr:rowOff>
    </xdr:from>
    <xdr:to>
      <xdr:col>7</xdr:col>
      <xdr:colOff>88900</xdr:colOff>
      <xdr:row>35</xdr:row>
      <xdr:rowOff>285750</xdr:rowOff>
    </xdr:to>
    <xdr:sp macro="" textlink="">
      <xdr:nvSpPr>
        <xdr:cNvPr id="27659" name="AutoShape 10" hidden="1">
          <a:extLst>
            <a:ext uri="{63B3BB69-23CF-44E3-9099-C40C66FF867C}">
              <a14:compatExt xmlns:a14="http://schemas.microsoft.com/office/drawing/2010/main" spid="_x0000_s27658"/>
            </a:ext>
            <a:ext uri="{FF2B5EF4-FFF2-40B4-BE49-F238E27FC236}">
              <a16:creationId xmlns:a16="http://schemas.microsoft.com/office/drawing/2014/main" id="{00000000-0008-0000-0200-00000B6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431800</xdr:colOff>
      <xdr:row>33</xdr:row>
      <xdr:rowOff>139700</xdr:rowOff>
    </xdr:from>
    <xdr:to>
      <xdr:col>7</xdr:col>
      <xdr:colOff>88900</xdr:colOff>
      <xdr:row>33</xdr:row>
      <xdr:rowOff>285750</xdr:rowOff>
    </xdr:to>
    <xdr:sp macro="" textlink="">
      <xdr:nvSpPr>
        <xdr:cNvPr id="27660"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0C6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431800</xdr:colOff>
      <xdr:row>35</xdr:row>
      <xdr:rowOff>139700</xdr:rowOff>
    </xdr:from>
    <xdr:to>
      <xdr:col>7</xdr:col>
      <xdr:colOff>88900</xdr:colOff>
      <xdr:row>35</xdr:row>
      <xdr:rowOff>285750</xdr:rowOff>
    </xdr:to>
    <xdr:sp macro="" textlink="">
      <xdr:nvSpPr>
        <xdr:cNvPr id="27662" name="AutoShape 10" hidden="1">
          <a:extLst>
            <a:ext uri="{63B3BB69-23CF-44E3-9099-C40C66FF867C}">
              <a14:compatExt xmlns:a14="http://schemas.microsoft.com/office/drawing/2010/main" spid="_x0000_s27658"/>
            </a:ext>
            <a:ext uri="{FF2B5EF4-FFF2-40B4-BE49-F238E27FC236}">
              <a16:creationId xmlns:a16="http://schemas.microsoft.com/office/drawing/2014/main" id="{00000000-0008-0000-0200-00000E6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431800</xdr:colOff>
      <xdr:row>33</xdr:row>
      <xdr:rowOff>139700</xdr:rowOff>
    </xdr:from>
    <xdr:to>
      <xdr:col>7</xdr:col>
      <xdr:colOff>88900</xdr:colOff>
      <xdr:row>33</xdr:row>
      <xdr:rowOff>285750</xdr:rowOff>
    </xdr:to>
    <xdr:sp macro="" textlink="">
      <xdr:nvSpPr>
        <xdr:cNvPr id="27663" name="Check Box 7" hidden="1">
          <a:extLst>
            <a:ext uri="{63B3BB69-23CF-44E3-9099-C40C66FF867C}">
              <a14:compatExt xmlns:a14="http://schemas.microsoft.com/office/drawing/2010/main" spid="_x0000_s27656"/>
            </a:ext>
            <a:ext uri="{FF2B5EF4-FFF2-40B4-BE49-F238E27FC236}">
              <a16:creationId xmlns:a16="http://schemas.microsoft.com/office/drawing/2014/main" id="{00000000-0008-0000-0200-00000F6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431800</xdr:colOff>
      <xdr:row>35</xdr:row>
      <xdr:rowOff>139700</xdr:rowOff>
    </xdr:from>
    <xdr:to>
      <xdr:col>7</xdr:col>
      <xdr:colOff>88900</xdr:colOff>
      <xdr:row>35</xdr:row>
      <xdr:rowOff>285750</xdr:rowOff>
    </xdr:to>
    <xdr:sp macro="" textlink="">
      <xdr:nvSpPr>
        <xdr:cNvPr id="27664" name="AutoShape 10" hidden="1">
          <a:extLst>
            <a:ext uri="{63B3BB69-23CF-44E3-9099-C40C66FF867C}">
              <a14:compatExt xmlns:a14="http://schemas.microsoft.com/office/drawing/2010/main" spid="_x0000_s27658"/>
            </a:ext>
            <a:ext uri="{FF2B5EF4-FFF2-40B4-BE49-F238E27FC236}">
              <a16:creationId xmlns:a16="http://schemas.microsoft.com/office/drawing/2014/main" id="{00000000-0008-0000-0200-0000106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33</xdr:row>
      <xdr:rowOff>209550</xdr:rowOff>
    </xdr:from>
    <xdr:to>
      <xdr:col>7</xdr:col>
      <xdr:colOff>133350</xdr:colOff>
      <xdr:row>33</xdr:row>
      <xdr:rowOff>428625</xdr:rowOff>
    </xdr:to>
    <xdr:sp macro="" textlink="">
      <xdr:nvSpPr>
        <xdr:cNvPr id="27665" name="Check Box 7" hidden="1">
          <a:extLst>
            <a:ext uri="{63B3BB69-23CF-44E3-9099-C40C66FF867C}">
              <a14:compatExt xmlns:a14="http://schemas.microsoft.com/office/drawing/2010/main" spid="_x0000_s27656"/>
            </a:ext>
            <a:ext uri="{FF2B5EF4-FFF2-40B4-BE49-F238E27FC236}">
              <a16:creationId xmlns:a16="http://schemas.microsoft.com/office/drawing/2014/main" id="{2BDFC195-5888-4E3F-0E55-2266EC4DBFDD}"/>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35</xdr:row>
      <xdr:rowOff>209550</xdr:rowOff>
    </xdr:from>
    <xdr:to>
      <xdr:col>7</xdr:col>
      <xdr:colOff>133350</xdr:colOff>
      <xdr:row>35</xdr:row>
      <xdr:rowOff>428625</xdr:rowOff>
    </xdr:to>
    <xdr:sp macro="" textlink="">
      <xdr:nvSpPr>
        <xdr:cNvPr id="27666" name="AutoShape 10" hidden="1">
          <a:extLst>
            <a:ext uri="{63B3BB69-23CF-44E3-9099-C40C66FF867C}">
              <a14:compatExt xmlns:a14="http://schemas.microsoft.com/office/drawing/2010/main" spid="_x0000_s27658"/>
            </a:ext>
            <a:ext uri="{FF2B5EF4-FFF2-40B4-BE49-F238E27FC236}">
              <a16:creationId xmlns:a16="http://schemas.microsoft.com/office/drawing/2014/main" id="{7FEA27A5-F401-450C-C105-DD83542779F6}"/>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33</xdr:row>
      <xdr:rowOff>209550</xdr:rowOff>
    </xdr:from>
    <xdr:to>
      <xdr:col>7</xdr:col>
      <xdr:colOff>133350</xdr:colOff>
      <xdr:row>33</xdr:row>
      <xdr:rowOff>428625</xdr:rowOff>
    </xdr:to>
    <xdr:sp macro="" textlink="">
      <xdr:nvSpPr>
        <xdr:cNvPr id="27667" name="Check Box 7" hidden="1">
          <a:extLst>
            <a:ext uri="{63B3BB69-23CF-44E3-9099-C40C66FF867C}">
              <a14:compatExt xmlns:a14="http://schemas.microsoft.com/office/drawing/2010/main" spid="_x0000_s27656"/>
            </a:ext>
            <a:ext uri="{FF2B5EF4-FFF2-40B4-BE49-F238E27FC236}">
              <a16:creationId xmlns:a16="http://schemas.microsoft.com/office/drawing/2014/main" id="{B285DBBF-A390-3E34-FB72-B91CB8117C3D}"/>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35</xdr:row>
      <xdr:rowOff>209550</xdr:rowOff>
    </xdr:from>
    <xdr:to>
      <xdr:col>7</xdr:col>
      <xdr:colOff>133350</xdr:colOff>
      <xdr:row>35</xdr:row>
      <xdr:rowOff>428625</xdr:rowOff>
    </xdr:to>
    <xdr:sp macro="" textlink="">
      <xdr:nvSpPr>
        <xdr:cNvPr id="27668" name="AutoShape 10" hidden="1">
          <a:extLst>
            <a:ext uri="{63B3BB69-23CF-44E3-9099-C40C66FF867C}">
              <a14:compatExt xmlns:a14="http://schemas.microsoft.com/office/drawing/2010/main" spid="_x0000_s27658"/>
            </a:ext>
            <a:ext uri="{FF2B5EF4-FFF2-40B4-BE49-F238E27FC236}">
              <a16:creationId xmlns:a16="http://schemas.microsoft.com/office/drawing/2014/main" id="{5B23FE5D-7F69-AEE1-3C7A-B16E79F7D9DF}"/>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33</xdr:row>
      <xdr:rowOff>209550</xdr:rowOff>
    </xdr:from>
    <xdr:to>
      <xdr:col>7</xdr:col>
      <xdr:colOff>133350</xdr:colOff>
      <xdr:row>33</xdr:row>
      <xdr:rowOff>428625</xdr:rowOff>
    </xdr:to>
    <xdr:sp macro="" textlink="">
      <xdr:nvSpPr>
        <xdr:cNvPr id="27669" name="Check Box 7" hidden="1">
          <a:extLst>
            <a:ext uri="{63B3BB69-23CF-44E3-9099-C40C66FF867C}">
              <a14:compatExt xmlns:a14="http://schemas.microsoft.com/office/drawing/2010/main" spid="_x0000_s27656"/>
            </a:ext>
            <a:ext uri="{FF2B5EF4-FFF2-40B4-BE49-F238E27FC236}">
              <a16:creationId xmlns:a16="http://schemas.microsoft.com/office/drawing/2014/main" id="{0C8354C4-829B-2575-32ED-0DF3814FCFB3}"/>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6</xdr:col>
      <xdr:colOff>647700</xdr:colOff>
      <xdr:row>35</xdr:row>
      <xdr:rowOff>209550</xdr:rowOff>
    </xdr:from>
    <xdr:to>
      <xdr:col>7</xdr:col>
      <xdr:colOff>133350</xdr:colOff>
      <xdr:row>35</xdr:row>
      <xdr:rowOff>428625</xdr:rowOff>
    </xdr:to>
    <xdr:sp macro="" textlink="">
      <xdr:nvSpPr>
        <xdr:cNvPr id="27670" name="AutoShape 10" hidden="1">
          <a:extLst>
            <a:ext uri="{63B3BB69-23CF-44E3-9099-C40C66FF867C}">
              <a14:compatExt xmlns:a14="http://schemas.microsoft.com/office/drawing/2010/main" spid="_x0000_s27658"/>
            </a:ext>
            <a:ext uri="{FF2B5EF4-FFF2-40B4-BE49-F238E27FC236}">
              <a16:creationId xmlns:a16="http://schemas.microsoft.com/office/drawing/2014/main" id="{87080175-FAF5-20C5-69C9-6E7A1C2853FE}"/>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mc:AlternateContent xmlns:mc="http://schemas.openxmlformats.org/markup-compatibility/2006">
    <mc:Choice xmlns:a14="http://schemas.microsoft.com/office/drawing/2010/main" Requires="a14">
      <xdr:twoCellAnchor editAs="oneCell">
        <xdr:from>
          <xdr:col>6</xdr:col>
          <xdr:colOff>647700</xdr:colOff>
          <xdr:row>33</xdr:row>
          <xdr:rowOff>209550</xdr:rowOff>
        </xdr:from>
        <xdr:to>
          <xdr:col>7</xdr:col>
          <xdr:colOff>133350</xdr:colOff>
          <xdr:row>33</xdr:row>
          <xdr:rowOff>428625</xdr:rowOff>
        </xdr:to>
        <xdr:sp macro="" textlink="">
          <xdr:nvSpPr>
            <xdr:cNvPr id="27671" name="Check Box 7" hidden="1">
              <a:extLst>
                <a:ext uri="{63B3BB69-23CF-44E3-9099-C40C66FF867C}">
                  <a14:compatExt spid="_x0000_s27656"/>
                </a:ext>
                <a:ext uri="{FF2B5EF4-FFF2-40B4-BE49-F238E27FC236}">
                  <a16:creationId xmlns:a16="http://schemas.microsoft.com/office/drawing/2014/main" id="{DB4FEC7F-976A-1108-20E1-079C538AB79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647700</xdr:colOff>
          <xdr:row>35</xdr:row>
          <xdr:rowOff>209550</xdr:rowOff>
        </xdr:from>
        <xdr:to>
          <xdr:col>7</xdr:col>
          <xdr:colOff>133350</xdr:colOff>
          <xdr:row>35</xdr:row>
          <xdr:rowOff>428625</xdr:rowOff>
        </xdr:to>
        <xdr:sp macro="" textlink="">
          <xdr:nvSpPr>
            <xdr:cNvPr id="27672" name="AutoShape 10" hidden="1">
              <a:extLst>
                <a:ext uri="{63B3BB69-23CF-44E3-9099-C40C66FF867C}">
                  <a14:compatExt spid="_x0000_s27658"/>
                </a:ext>
                <a:ext uri="{FF2B5EF4-FFF2-40B4-BE49-F238E27FC236}">
                  <a16:creationId xmlns:a16="http://schemas.microsoft.com/office/drawing/2014/main" id="{856583DB-06D6-64FB-3DE0-193F358E1C1F}"/>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5</xdr:col>
      <xdr:colOff>1276350</xdr:colOff>
      <xdr:row>37</xdr:row>
      <xdr:rowOff>0</xdr:rowOff>
    </xdr:from>
    <xdr:to>
      <xdr:col>5</xdr:col>
      <xdr:colOff>2800350</xdr:colOff>
      <xdr:row>39</xdr:row>
      <xdr:rowOff>123000</xdr:rowOff>
    </xdr:to>
    <xdr:sp macro="" textlink="">
      <xdr:nvSpPr>
        <xdr:cNvPr id="6" name="Rectangle 5">
          <a:hlinkClick xmlns:r="http://schemas.openxmlformats.org/officeDocument/2006/relationships" r:id="rId1"/>
          <a:extLst>
            <a:ext uri="{FF2B5EF4-FFF2-40B4-BE49-F238E27FC236}">
              <a16:creationId xmlns:a16="http://schemas.microsoft.com/office/drawing/2014/main" id="{00000000-0008-0000-0300-000006000000}"/>
            </a:ext>
          </a:extLst>
        </xdr:cNvPr>
        <xdr:cNvSpPr/>
      </xdr:nvSpPr>
      <xdr:spPr>
        <a:xfrm>
          <a:off x="6619875" y="7400925"/>
          <a:ext cx="0" cy="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I DO NOT HAVE OTHER PRE-REGISTRATION CLAIMS</a:t>
          </a:r>
        </a:p>
      </xdr:txBody>
    </xdr:sp>
    <xdr:clientData/>
  </xdr:twoCellAnchor>
  <xdr:twoCellAnchor>
    <xdr:from>
      <xdr:col>1</xdr:col>
      <xdr:colOff>1513115</xdr:colOff>
      <xdr:row>30</xdr:row>
      <xdr:rowOff>107156</xdr:rowOff>
    </xdr:from>
    <xdr:to>
      <xdr:col>1</xdr:col>
      <xdr:colOff>3084740</xdr:colOff>
      <xdr:row>33</xdr:row>
      <xdr:rowOff>39656</xdr:rowOff>
    </xdr:to>
    <xdr:sp macro="" textlink="">
      <xdr:nvSpPr>
        <xdr:cNvPr id="8" name="Rectangle 7">
          <a:hlinkClick xmlns:r="http://schemas.openxmlformats.org/officeDocument/2006/relationships" r:id="rId2"/>
          <a:extLst>
            <a:ext uri="{FF2B5EF4-FFF2-40B4-BE49-F238E27FC236}">
              <a16:creationId xmlns:a16="http://schemas.microsoft.com/office/drawing/2014/main" id="{00000000-0008-0000-0300-000008000000}"/>
            </a:ext>
          </a:extLst>
        </xdr:cNvPr>
        <xdr:cNvSpPr/>
      </xdr:nvSpPr>
      <xdr:spPr>
        <a:xfrm>
          <a:off x="1785258" y="7931263"/>
          <a:ext cx="1571625"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BACK TO INTRODUCTION PAGE</a:t>
          </a:r>
        </a:p>
      </xdr:txBody>
    </xdr:sp>
    <xdr:clientData/>
  </xdr:twoCellAnchor>
  <xdr:twoCellAnchor>
    <xdr:from>
      <xdr:col>5</xdr:col>
      <xdr:colOff>370111</xdr:colOff>
      <xdr:row>30</xdr:row>
      <xdr:rowOff>111919</xdr:rowOff>
    </xdr:from>
    <xdr:to>
      <xdr:col>7</xdr:col>
      <xdr:colOff>305476</xdr:colOff>
      <xdr:row>33</xdr:row>
      <xdr:rowOff>44419</xdr:rowOff>
    </xdr:to>
    <xdr:sp macro="" textlink="">
      <xdr:nvSpPr>
        <xdr:cNvPr id="10" name="Rectangle 9">
          <a:hlinkClick xmlns:r="http://schemas.openxmlformats.org/officeDocument/2006/relationships" r:id="rId3"/>
          <a:extLst>
            <a:ext uri="{FF2B5EF4-FFF2-40B4-BE49-F238E27FC236}">
              <a16:creationId xmlns:a16="http://schemas.microsoft.com/office/drawing/2014/main" id="{00000000-0008-0000-0300-00000A000000}"/>
            </a:ext>
          </a:extLst>
        </xdr:cNvPr>
        <xdr:cNvSpPr/>
      </xdr:nvSpPr>
      <xdr:spPr>
        <a:xfrm>
          <a:off x="5744932" y="7976848"/>
          <a:ext cx="1500187"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PROCEED</a:t>
          </a:r>
          <a:r>
            <a:rPr lang="en-US" sz="900" b="1" baseline="0">
              <a:latin typeface="Arial" pitchFamily="34" charset="0"/>
              <a:cs typeface="Arial" pitchFamily="34" charset="0"/>
            </a:rPr>
            <a:t> TO SUMMARY OF CLAIMS</a:t>
          </a:r>
          <a:endParaRPr lang="en-US" sz="900" b="1">
            <a:latin typeface="Arial" pitchFamily="34" charset="0"/>
            <a:cs typeface="Arial" pitchFamily="34" charset="0"/>
          </a:endParaRPr>
        </a:p>
      </xdr:txBody>
    </xdr:sp>
    <xdr:clientData/>
  </xdr:twoCellAnchor>
  <xdr:twoCellAnchor>
    <xdr:from>
      <xdr:col>9</xdr:col>
      <xdr:colOff>154781</xdr:colOff>
      <xdr:row>1</xdr:row>
      <xdr:rowOff>130970</xdr:rowOff>
    </xdr:from>
    <xdr:to>
      <xdr:col>9</xdr:col>
      <xdr:colOff>1688306</xdr:colOff>
      <xdr:row>3</xdr:row>
      <xdr:rowOff>182533</xdr:rowOff>
    </xdr:to>
    <xdr:sp macro="" textlink="">
      <xdr:nvSpPr>
        <xdr:cNvPr id="11" name="Rectangle 10">
          <a:hlinkClick xmlns:r="http://schemas.openxmlformats.org/officeDocument/2006/relationships" r:id="rId4"/>
          <a:extLst>
            <a:ext uri="{FF2B5EF4-FFF2-40B4-BE49-F238E27FC236}">
              <a16:creationId xmlns:a16="http://schemas.microsoft.com/office/drawing/2014/main" id="{00000000-0008-0000-0300-00000B000000}"/>
            </a:ext>
          </a:extLst>
        </xdr:cNvPr>
        <xdr:cNvSpPr/>
      </xdr:nvSpPr>
      <xdr:spPr>
        <a:xfrm>
          <a:off x="8703469" y="297658"/>
          <a:ext cx="1533525"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EDIT</a:t>
          </a:r>
          <a:r>
            <a:rPr lang="en-US" sz="900" b="1" baseline="0">
              <a:latin typeface="Arial" pitchFamily="34" charset="0"/>
              <a:cs typeface="Arial" pitchFamily="34" charset="0"/>
            </a:rPr>
            <a:t> MY PARTICULARS</a:t>
          </a:r>
          <a:endParaRPr lang="en-US" sz="900" b="1">
            <a:latin typeface="Arial" pitchFamily="34" charset="0"/>
            <a:cs typeface="Arial" pitchFamily="34" charset="0"/>
          </a:endParaRPr>
        </a:p>
      </xdr:txBody>
    </xdr:sp>
    <xdr:clientData/>
  </xdr:twoCellAnchor>
  <xdr:twoCellAnchor>
    <xdr:from>
      <xdr:col>1</xdr:col>
      <xdr:colOff>55451</xdr:colOff>
      <xdr:row>26</xdr:row>
      <xdr:rowOff>57152</xdr:rowOff>
    </xdr:from>
    <xdr:to>
      <xdr:col>1</xdr:col>
      <xdr:colOff>222138</xdr:colOff>
      <xdr:row>26</xdr:row>
      <xdr:rowOff>164308</xdr:rowOff>
    </xdr:to>
    <xdr:sp macro="" textlink="">
      <xdr:nvSpPr>
        <xdr:cNvPr id="9" name="Rectangle 8">
          <a:extLst>
            <a:ext uri="{FF2B5EF4-FFF2-40B4-BE49-F238E27FC236}">
              <a16:creationId xmlns:a16="http://schemas.microsoft.com/office/drawing/2014/main" id="{00000000-0008-0000-0300-000009000000}"/>
            </a:ext>
          </a:extLst>
        </xdr:cNvPr>
        <xdr:cNvSpPr/>
      </xdr:nvSpPr>
      <xdr:spPr>
        <a:xfrm>
          <a:off x="331676" y="6705602"/>
          <a:ext cx="166687" cy="107156"/>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1</xdr:col>
      <xdr:colOff>1536252</xdr:colOff>
      <xdr:row>26</xdr:row>
      <xdr:rowOff>65996</xdr:rowOff>
    </xdr:from>
    <xdr:to>
      <xdr:col>1</xdr:col>
      <xdr:colOff>1702939</xdr:colOff>
      <xdr:row>26</xdr:row>
      <xdr:rowOff>173152</xdr:rowOff>
    </xdr:to>
    <xdr:sp macro="" textlink="">
      <xdr:nvSpPr>
        <xdr:cNvPr id="12" name="Rectangle 11">
          <a:extLst>
            <a:ext uri="{FF2B5EF4-FFF2-40B4-BE49-F238E27FC236}">
              <a16:creationId xmlns:a16="http://schemas.microsoft.com/office/drawing/2014/main" id="{00000000-0008-0000-0300-00000C000000}"/>
            </a:ext>
          </a:extLst>
        </xdr:cNvPr>
        <xdr:cNvSpPr/>
      </xdr:nvSpPr>
      <xdr:spPr>
        <a:xfrm>
          <a:off x="1812477" y="6714446"/>
          <a:ext cx="166687" cy="107156"/>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3</xdr:col>
      <xdr:colOff>517071</xdr:colOff>
      <xdr:row>28</xdr:row>
      <xdr:rowOff>108857</xdr:rowOff>
    </xdr:from>
    <xdr:to>
      <xdr:col>3</xdr:col>
      <xdr:colOff>1002846</xdr:colOff>
      <xdr:row>33</xdr:row>
      <xdr:rowOff>166007</xdr:rowOff>
    </xdr:to>
    <xdr:grpSp>
      <xdr:nvGrpSpPr>
        <xdr:cNvPr id="18" name="Group 17">
          <a:extLst>
            <a:ext uri="{FF2B5EF4-FFF2-40B4-BE49-F238E27FC236}">
              <a16:creationId xmlns:a16="http://schemas.microsoft.com/office/drawing/2014/main" id="{00000000-0008-0000-0300-000012000000}"/>
            </a:ext>
          </a:extLst>
        </xdr:cNvPr>
        <xdr:cNvGrpSpPr/>
      </xdr:nvGrpSpPr>
      <xdr:grpSpPr>
        <a:xfrm>
          <a:off x="4177392" y="9388928"/>
          <a:ext cx="485775" cy="1009650"/>
          <a:chOff x="3034393" y="7538357"/>
          <a:chExt cx="485775" cy="1009650"/>
        </a:xfrm>
      </xdr:grpSpPr>
      <xdr:cxnSp macro="">
        <xdr:nvCxnSpPr>
          <xdr:cNvPr id="16" name="Straight Connector 15">
            <a:extLst>
              <a:ext uri="{FF2B5EF4-FFF2-40B4-BE49-F238E27FC236}">
                <a16:creationId xmlns:a16="http://schemas.microsoft.com/office/drawing/2014/main" id="{00000000-0008-0000-0300-000010000000}"/>
              </a:ext>
            </a:extLst>
          </xdr:cNvPr>
          <xdr:cNvCxnSpPr/>
        </xdr:nvCxnSpPr>
        <xdr:spPr>
          <a:xfrm flipH="1">
            <a:off x="3253468" y="7538357"/>
            <a:ext cx="9525" cy="1009650"/>
          </a:xfrm>
          <a:prstGeom prst="line">
            <a:avLst/>
          </a:prstGeom>
          <a:ln/>
        </xdr:spPr>
        <xdr:style>
          <a:lnRef idx="1">
            <a:schemeClr val="dk1"/>
          </a:lnRef>
          <a:fillRef idx="0">
            <a:schemeClr val="dk1"/>
          </a:fillRef>
          <a:effectRef idx="0">
            <a:schemeClr val="dk1"/>
          </a:effectRef>
          <a:fontRef idx="minor">
            <a:schemeClr val="tx1"/>
          </a:fontRef>
        </xdr:style>
      </xdr:cxnSp>
      <xdr:sp macro="" textlink="">
        <xdr:nvSpPr>
          <xdr:cNvPr id="17" name="TextBox 16">
            <a:extLst>
              <a:ext uri="{FF2B5EF4-FFF2-40B4-BE49-F238E27FC236}">
                <a16:creationId xmlns:a16="http://schemas.microsoft.com/office/drawing/2014/main" id="{00000000-0008-0000-0300-000011000000}"/>
              </a:ext>
            </a:extLst>
          </xdr:cNvPr>
          <xdr:cNvSpPr txBox="1"/>
        </xdr:nvSpPr>
        <xdr:spPr>
          <a:xfrm>
            <a:off x="3034393" y="7928882"/>
            <a:ext cx="485775" cy="2857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400" b="1">
                <a:latin typeface="Arial" panose="020B0604020202020204" pitchFamily="34" charset="0"/>
                <a:cs typeface="Arial" panose="020B0604020202020204" pitchFamily="34" charset="0"/>
              </a:rPr>
              <a:t>OR</a:t>
            </a:r>
          </a:p>
        </xdr:txBody>
      </xdr:sp>
    </xdr:grpSp>
    <xdr:clientData/>
  </xdr:twoCellAnchor>
  <xdr:twoCellAnchor>
    <xdr:from>
      <xdr:col>4</xdr:col>
      <xdr:colOff>54427</xdr:colOff>
      <xdr:row>28</xdr:row>
      <xdr:rowOff>163284</xdr:rowOff>
    </xdr:from>
    <xdr:to>
      <xdr:col>7</xdr:col>
      <xdr:colOff>925284</xdr:colOff>
      <xdr:row>30</xdr:row>
      <xdr:rowOff>68035</xdr:rowOff>
    </xdr:to>
    <xdr:sp macro="" textlink="">
      <xdr:nvSpPr>
        <xdr:cNvPr id="13" name="TextBox 12">
          <a:extLst>
            <a:ext uri="{FF2B5EF4-FFF2-40B4-BE49-F238E27FC236}">
              <a16:creationId xmlns:a16="http://schemas.microsoft.com/office/drawing/2014/main" id="{00000000-0008-0000-0300-00000D000000}"/>
            </a:ext>
          </a:extLst>
        </xdr:cNvPr>
        <xdr:cNvSpPr txBox="1"/>
      </xdr:nvSpPr>
      <xdr:spPr>
        <a:xfrm>
          <a:off x="5089070" y="7647213"/>
          <a:ext cx="2775857" cy="2857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SG" sz="1100"/>
            <a:t>I do not have any more expenses to declare</a:t>
          </a:r>
        </a:p>
      </xdr:txBody>
    </xdr:sp>
    <xdr:clientData/>
  </xdr:twoCellAnchor>
  <xdr:twoCellAnchor>
    <xdr:from>
      <xdr:col>1</xdr:col>
      <xdr:colOff>966108</xdr:colOff>
      <xdr:row>28</xdr:row>
      <xdr:rowOff>176893</xdr:rowOff>
    </xdr:from>
    <xdr:to>
      <xdr:col>3</xdr:col>
      <xdr:colOff>326572</xdr:colOff>
      <xdr:row>30</xdr:row>
      <xdr:rowOff>149678</xdr:rowOff>
    </xdr:to>
    <xdr:sp macro="" textlink="">
      <xdr:nvSpPr>
        <xdr:cNvPr id="14" name="TextBox 13">
          <a:extLst>
            <a:ext uri="{FF2B5EF4-FFF2-40B4-BE49-F238E27FC236}">
              <a16:creationId xmlns:a16="http://schemas.microsoft.com/office/drawing/2014/main" id="{00000000-0008-0000-0300-00000E000000}"/>
            </a:ext>
          </a:extLst>
        </xdr:cNvPr>
        <xdr:cNvSpPr txBox="1"/>
      </xdr:nvSpPr>
      <xdr:spPr>
        <a:xfrm>
          <a:off x="1238251" y="7620000"/>
          <a:ext cx="2748642" cy="3537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SG" sz="1100"/>
            <a:t>I want to go back to the introduction page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1374285</xdr:colOff>
      <xdr:row>41</xdr:row>
      <xdr:rowOff>150019</xdr:rowOff>
    </xdr:from>
    <xdr:to>
      <xdr:col>4</xdr:col>
      <xdr:colOff>1340267</xdr:colOff>
      <xdr:row>44</xdr:row>
      <xdr:rowOff>82519</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5742178" y="8981055"/>
          <a:ext cx="1571625"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BACK</a:t>
          </a:r>
          <a:r>
            <a:rPr lang="en-US" sz="900" b="1" baseline="0">
              <a:latin typeface="Arial" pitchFamily="34" charset="0"/>
              <a:cs typeface="Arial" pitchFamily="34" charset="0"/>
            </a:rPr>
            <a:t> TO MAIN MENU</a:t>
          </a:r>
        </a:p>
      </xdr:txBody>
    </xdr:sp>
    <xdr:clientData/>
  </xdr:twoCellAnchor>
  <xdr:twoCellAnchor>
    <xdr:from>
      <xdr:col>5</xdr:col>
      <xdr:colOff>804862</xdr:colOff>
      <xdr:row>1</xdr:row>
      <xdr:rowOff>95248</xdr:rowOff>
    </xdr:from>
    <xdr:to>
      <xdr:col>5</xdr:col>
      <xdr:colOff>2338387</xdr:colOff>
      <xdr:row>3</xdr:row>
      <xdr:rowOff>146810</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00000000-0008-0000-0400-000004000000}"/>
            </a:ext>
          </a:extLst>
        </xdr:cNvPr>
        <xdr:cNvSpPr/>
      </xdr:nvSpPr>
      <xdr:spPr>
        <a:xfrm>
          <a:off x="9663112" y="285748"/>
          <a:ext cx="1533525"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EDIT</a:t>
          </a:r>
          <a:r>
            <a:rPr lang="en-US" sz="900" b="1" baseline="0">
              <a:latin typeface="Arial" pitchFamily="34" charset="0"/>
              <a:cs typeface="Arial" pitchFamily="34" charset="0"/>
            </a:rPr>
            <a:t> MY PARTICULARS</a:t>
          </a:r>
          <a:endParaRPr lang="en-US" sz="900" b="1">
            <a:latin typeface="Arial" pitchFamily="34" charset="0"/>
            <a:cs typeface="Arial" pitchFamily="34" charset="0"/>
          </a:endParaRPr>
        </a:p>
      </xdr:txBody>
    </xdr:sp>
    <xdr:clientData/>
  </xdr:twoCellAnchor>
  <xdr:twoCellAnchor>
    <xdr:from>
      <xdr:col>5</xdr:col>
      <xdr:colOff>738516</xdr:colOff>
      <xdr:row>41</xdr:row>
      <xdr:rowOff>154778</xdr:rowOff>
    </xdr:from>
    <xdr:to>
      <xdr:col>5</xdr:col>
      <xdr:colOff>2260815</xdr:colOff>
      <xdr:row>44</xdr:row>
      <xdr:rowOff>87278</xdr:rowOff>
    </xdr:to>
    <xdr:sp macro="" textlink="">
      <xdr:nvSpPr>
        <xdr:cNvPr id="5" name="Rectangle 4">
          <a:hlinkClick xmlns:r="http://schemas.openxmlformats.org/officeDocument/2006/relationships" r:id="rId3"/>
          <a:extLst>
            <a:ext uri="{FF2B5EF4-FFF2-40B4-BE49-F238E27FC236}">
              <a16:creationId xmlns:a16="http://schemas.microsoft.com/office/drawing/2014/main" id="{00000000-0008-0000-0400-000005000000}"/>
            </a:ext>
          </a:extLst>
        </xdr:cNvPr>
        <xdr:cNvSpPr/>
      </xdr:nvSpPr>
      <xdr:spPr>
        <a:xfrm>
          <a:off x="9583159" y="8985814"/>
          <a:ext cx="1522299"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PROCEED</a:t>
          </a:r>
          <a:r>
            <a:rPr lang="en-US" sz="900" b="1" baseline="0">
              <a:latin typeface="Arial" pitchFamily="34" charset="0"/>
              <a:cs typeface="Arial" pitchFamily="34" charset="0"/>
            </a:rPr>
            <a:t> TO SUMMARY OF CLAIMS</a:t>
          </a:r>
          <a:endParaRPr lang="en-US" sz="900" b="1">
            <a:latin typeface="Arial" pitchFamily="34" charset="0"/>
            <a:cs typeface="Arial" pitchFamily="34" charset="0"/>
          </a:endParaRPr>
        </a:p>
      </xdr:txBody>
    </xdr:sp>
    <xdr:clientData/>
  </xdr:twoCellAnchor>
  <xdr:twoCellAnchor editAs="oneCell">
    <xdr:from>
      <xdr:col>2</xdr:col>
      <xdr:colOff>1143000</xdr:colOff>
      <xdr:row>11</xdr:row>
      <xdr:rowOff>23813</xdr:rowOff>
    </xdr:from>
    <xdr:to>
      <xdr:col>4</xdr:col>
      <xdr:colOff>383380</xdr:colOff>
      <xdr:row>12</xdr:row>
      <xdr:rowOff>188119</xdr:rowOff>
    </xdr:to>
    <xdr:pic>
      <xdr:nvPicPr>
        <xdr:cNvPr id="6" name="Picture 14">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4" cstate="print"/>
        <a:srcRect l="42500" t="29889" r="43374" b="65556"/>
        <a:stretch>
          <a:fillRect/>
        </a:stretch>
      </xdr:blipFill>
      <xdr:spPr bwMode="auto">
        <a:xfrm>
          <a:off x="4202906" y="2452688"/>
          <a:ext cx="2157412" cy="390525"/>
        </a:xfrm>
        <a:prstGeom prst="rect">
          <a:avLst/>
        </a:prstGeom>
        <a:noFill/>
        <a:ln w="1">
          <a:noFill/>
          <a:miter lim="800000"/>
          <a:headEnd/>
          <a:tailEnd type="none" w="med" len="med"/>
        </a:ln>
        <a:effectLst/>
      </xdr:spPr>
    </xdr:pic>
    <xdr:clientData/>
  </xdr:twoCellAnchor>
  <xdr:twoCellAnchor>
    <xdr:from>
      <xdr:col>4</xdr:col>
      <xdr:colOff>2175432</xdr:colOff>
      <xdr:row>39</xdr:row>
      <xdr:rowOff>166687</xdr:rowOff>
    </xdr:from>
    <xdr:to>
      <xdr:col>4</xdr:col>
      <xdr:colOff>2661207</xdr:colOff>
      <xdr:row>44</xdr:row>
      <xdr:rowOff>138112</xdr:rowOff>
    </xdr:to>
    <xdr:grpSp>
      <xdr:nvGrpSpPr>
        <xdr:cNvPr id="7" name="Group 6">
          <a:extLst>
            <a:ext uri="{FF2B5EF4-FFF2-40B4-BE49-F238E27FC236}">
              <a16:creationId xmlns:a16="http://schemas.microsoft.com/office/drawing/2014/main" id="{00000000-0008-0000-0400-000007000000}"/>
            </a:ext>
          </a:extLst>
        </xdr:cNvPr>
        <xdr:cNvGrpSpPr/>
      </xdr:nvGrpSpPr>
      <xdr:grpSpPr>
        <a:xfrm>
          <a:off x="8148968" y="8616723"/>
          <a:ext cx="485775" cy="923925"/>
          <a:chOff x="3034393" y="7538357"/>
          <a:chExt cx="485775" cy="1009650"/>
        </a:xfrm>
      </xdr:grpSpPr>
      <xdr:cxnSp macro="">
        <xdr:nvCxnSpPr>
          <xdr:cNvPr id="8" name="Straight Connector 7">
            <a:extLst>
              <a:ext uri="{FF2B5EF4-FFF2-40B4-BE49-F238E27FC236}">
                <a16:creationId xmlns:a16="http://schemas.microsoft.com/office/drawing/2014/main" id="{00000000-0008-0000-0400-000008000000}"/>
              </a:ext>
            </a:extLst>
          </xdr:cNvPr>
          <xdr:cNvCxnSpPr/>
        </xdr:nvCxnSpPr>
        <xdr:spPr>
          <a:xfrm flipH="1">
            <a:off x="3253468" y="7538357"/>
            <a:ext cx="9525" cy="1009650"/>
          </a:xfrm>
          <a:prstGeom prst="line">
            <a:avLst/>
          </a:prstGeom>
          <a:ln/>
        </xdr:spPr>
        <xdr:style>
          <a:lnRef idx="1">
            <a:schemeClr val="dk1"/>
          </a:lnRef>
          <a:fillRef idx="0">
            <a:schemeClr val="dk1"/>
          </a:fillRef>
          <a:effectRef idx="0">
            <a:schemeClr val="dk1"/>
          </a:effectRef>
          <a:fontRef idx="minor">
            <a:schemeClr val="tx1"/>
          </a:fontRef>
        </xdr:style>
      </xdr:cxnSp>
      <xdr:sp macro="" textlink="">
        <xdr:nvSpPr>
          <xdr:cNvPr id="9" name="TextBox 8">
            <a:extLst>
              <a:ext uri="{FF2B5EF4-FFF2-40B4-BE49-F238E27FC236}">
                <a16:creationId xmlns:a16="http://schemas.microsoft.com/office/drawing/2014/main" id="{00000000-0008-0000-0400-000009000000}"/>
              </a:ext>
            </a:extLst>
          </xdr:cNvPr>
          <xdr:cNvSpPr txBox="1"/>
        </xdr:nvSpPr>
        <xdr:spPr>
          <a:xfrm>
            <a:off x="3034393" y="7928882"/>
            <a:ext cx="485775" cy="2857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400" b="1">
                <a:latin typeface="Arial" panose="020B0604020202020204" pitchFamily="34" charset="0"/>
                <a:cs typeface="Arial" panose="020B0604020202020204" pitchFamily="34" charset="0"/>
              </a:rPr>
              <a:t>OR</a:t>
            </a:r>
          </a:p>
        </xdr:txBody>
      </xdr:sp>
    </xdr:grpSp>
    <xdr:clientData/>
  </xdr:twoCellAnchor>
  <xdr:twoCellAnchor>
    <xdr:from>
      <xdr:col>3</xdr:col>
      <xdr:colOff>625928</xdr:colOff>
      <xdr:row>39</xdr:row>
      <xdr:rowOff>68034</xdr:rowOff>
    </xdr:from>
    <xdr:to>
      <xdr:col>4</xdr:col>
      <xdr:colOff>2387145</xdr:colOff>
      <xdr:row>41</xdr:row>
      <xdr:rowOff>27213</xdr:rowOff>
    </xdr:to>
    <xdr:sp macro="" textlink="">
      <xdr:nvSpPr>
        <xdr:cNvPr id="10" name="TextBox 9">
          <a:extLst>
            <a:ext uri="{FF2B5EF4-FFF2-40B4-BE49-F238E27FC236}">
              <a16:creationId xmlns:a16="http://schemas.microsoft.com/office/drawing/2014/main" id="{00000000-0008-0000-0400-00000A000000}"/>
            </a:ext>
          </a:extLst>
        </xdr:cNvPr>
        <xdr:cNvSpPr txBox="1"/>
      </xdr:nvSpPr>
      <xdr:spPr>
        <a:xfrm>
          <a:off x="4993821" y="8518070"/>
          <a:ext cx="3366860" cy="3401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a:t>
          </a:r>
          <a:r>
            <a:rPr lang="en-SG" sz="1100" b="1" baseline="0"/>
            <a:t> have other type of expenses to declare</a:t>
          </a:r>
          <a:endParaRPr lang="en-SG" sz="1100" b="1"/>
        </a:p>
      </xdr:txBody>
    </xdr:sp>
    <xdr:clientData/>
  </xdr:twoCellAnchor>
  <xdr:twoCellAnchor>
    <xdr:from>
      <xdr:col>4</xdr:col>
      <xdr:colOff>2775858</xdr:colOff>
      <xdr:row>39</xdr:row>
      <xdr:rowOff>68035</xdr:rowOff>
    </xdr:from>
    <xdr:to>
      <xdr:col>6</xdr:col>
      <xdr:colOff>359683</xdr:colOff>
      <xdr:row>41</xdr:row>
      <xdr:rowOff>43636</xdr:rowOff>
    </xdr:to>
    <xdr:sp macro="" textlink="">
      <xdr:nvSpPr>
        <xdr:cNvPr id="11" name="TextBox 10">
          <a:extLst>
            <a:ext uri="{FF2B5EF4-FFF2-40B4-BE49-F238E27FC236}">
              <a16:creationId xmlns:a16="http://schemas.microsoft.com/office/drawing/2014/main" id="{00000000-0008-0000-0400-00000B000000}"/>
            </a:ext>
          </a:extLst>
        </xdr:cNvPr>
        <xdr:cNvSpPr txBox="1"/>
      </xdr:nvSpPr>
      <xdr:spPr>
        <a:xfrm>
          <a:off x="8749394" y="8518071"/>
          <a:ext cx="3366860" cy="356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a:t>
          </a:r>
          <a:r>
            <a:rPr lang="en-SG" sz="1100" b="1" baseline="0"/>
            <a:t> </a:t>
          </a:r>
          <a:r>
            <a:rPr lang="en-SG" sz="1100" b="1"/>
            <a:t>do not have any more expenses to declare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285738</xdr:colOff>
      <xdr:row>41</xdr:row>
      <xdr:rowOff>47624</xdr:rowOff>
    </xdr:from>
    <xdr:to>
      <xdr:col>4</xdr:col>
      <xdr:colOff>690551</xdr:colOff>
      <xdr:row>43</xdr:row>
      <xdr:rowOff>170624</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4988707" y="9417843"/>
          <a:ext cx="1571625"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BACK</a:t>
          </a:r>
          <a:r>
            <a:rPr lang="en-US" sz="900" b="1" baseline="0">
              <a:latin typeface="Arial" pitchFamily="34" charset="0"/>
              <a:cs typeface="Arial" pitchFamily="34" charset="0"/>
            </a:rPr>
            <a:t> TO MAIN MENU </a:t>
          </a:r>
          <a:endParaRPr lang="en-US" sz="900" b="1">
            <a:latin typeface="Arial" pitchFamily="34" charset="0"/>
            <a:cs typeface="Arial" pitchFamily="34" charset="0"/>
          </a:endParaRPr>
        </a:p>
      </xdr:txBody>
    </xdr:sp>
    <xdr:clientData/>
  </xdr:twoCellAnchor>
  <xdr:twoCellAnchor>
    <xdr:from>
      <xdr:col>5</xdr:col>
      <xdr:colOff>1316800</xdr:colOff>
      <xdr:row>41</xdr:row>
      <xdr:rowOff>47623</xdr:rowOff>
    </xdr:from>
    <xdr:to>
      <xdr:col>5</xdr:col>
      <xdr:colOff>2890000</xdr:colOff>
      <xdr:row>43</xdr:row>
      <xdr:rowOff>170623</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00000000-0008-0000-0500-000005000000}"/>
            </a:ext>
          </a:extLst>
        </xdr:cNvPr>
        <xdr:cNvSpPr/>
      </xdr:nvSpPr>
      <xdr:spPr>
        <a:xfrm>
          <a:off x="9020144" y="9417842"/>
          <a:ext cx="1573200"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PROCEED</a:t>
          </a:r>
          <a:r>
            <a:rPr lang="en-US" sz="900" b="1" baseline="0">
              <a:latin typeface="Arial" pitchFamily="34" charset="0"/>
              <a:cs typeface="Arial" pitchFamily="34" charset="0"/>
            </a:rPr>
            <a:t> TO SUMMARY OF CLAIMS</a:t>
          </a:r>
          <a:endParaRPr lang="en-US" sz="900" b="1">
            <a:latin typeface="Arial" pitchFamily="34" charset="0"/>
            <a:cs typeface="Arial" pitchFamily="34" charset="0"/>
          </a:endParaRPr>
        </a:p>
      </xdr:txBody>
    </xdr:sp>
    <xdr:clientData/>
  </xdr:twoCellAnchor>
  <xdr:twoCellAnchor>
    <xdr:from>
      <xdr:col>2</xdr:col>
      <xdr:colOff>157164</xdr:colOff>
      <xdr:row>11</xdr:row>
      <xdr:rowOff>40483</xdr:rowOff>
    </xdr:from>
    <xdr:to>
      <xdr:col>4</xdr:col>
      <xdr:colOff>400051</xdr:colOff>
      <xdr:row>12</xdr:row>
      <xdr:rowOff>95252</xdr:rowOff>
    </xdr:to>
    <xdr:pic>
      <xdr:nvPicPr>
        <xdr:cNvPr id="6" name="Picture 14">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blip>
        <a:srcRect/>
        <a:stretch>
          <a:fillRect/>
        </a:stretch>
      </xdr:blipFill>
      <xdr:spPr bwMode="auto">
        <a:xfrm>
          <a:off x="3550445" y="2886077"/>
          <a:ext cx="2719387" cy="411956"/>
        </a:xfrm>
        <a:prstGeom prst="rect">
          <a:avLst/>
        </a:prstGeom>
        <a:noFill/>
      </xdr:spPr>
    </xdr:pic>
    <xdr:clientData/>
  </xdr:twoCellAnchor>
  <xdr:twoCellAnchor>
    <xdr:from>
      <xdr:col>5</xdr:col>
      <xdr:colOff>750094</xdr:colOff>
      <xdr:row>1</xdr:row>
      <xdr:rowOff>142875</xdr:rowOff>
    </xdr:from>
    <xdr:to>
      <xdr:col>5</xdr:col>
      <xdr:colOff>2283619</xdr:colOff>
      <xdr:row>3</xdr:row>
      <xdr:rowOff>194437</xdr:rowOff>
    </xdr:to>
    <xdr:sp macro="" textlink="">
      <xdr:nvSpPr>
        <xdr:cNvPr id="7" name="Rectangle 6">
          <a:hlinkClick xmlns:r="http://schemas.openxmlformats.org/officeDocument/2006/relationships" r:id="rId4"/>
          <a:extLst>
            <a:ext uri="{FF2B5EF4-FFF2-40B4-BE49-F238E27FC236}">
              <a16:creationId xmlns:a16="http://schemas.microsoft.com/office/drawing/2014/main" id="{00000000-0008-0000-0500-000007000000}"/>
            </a:ext>
          </a:extLst>
        </xdr:cNvPr>
        <xdr:cNvSpPr/>
      </xdr:nvSpPr>
      <xdr:spPr>
        <a:xfrm>
          <a:off x="8453438" y="333375"/>
          <a:ext cx="1533525"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EDIT</a:t>
          </a:r>
          <a:r>
            <a:rPr lang="en-US" sz="900" b="1" baseline="0">
              <a:latin typeface="Arial" pitchFamily="34" charset="0"/>
              <a:cs typeface="Arial" pitchFamily="34" charset="0"/>
            </a:rPr>
            <a:t> MY PARTICULARS</a:t>
          </a:r>
          <a:endParaRPr lang="en-US" sz="900" b="1">
            <a:latin typeface="Arial" pitchFamily="34" charset="0"/>
            <a:cs typeface="Arial" pitchFamily="34" charset="0"/>
          </a:endParaRPr>
        </a:p>
      </xdr:txBody>
    </xdr:sp>
    <xdr:clientData/>
  </xdr:twoCellAnchor>
  <xdr:twoCellAnchor>
    <xdr:from>
      <xdr:col>5</xdr:col>
      <xdr:colOff>19019</xdr:colOff>
      <xdr:row>39</xdr:row>
      <xdr:rowOff>178592</xdr:rowOff>
    </xdr:from>
    <xdr:to>
      <xdr:col>5</xdr:col>
      <xdr:colOff>504794</xdr:colOff>
      <xdr:row>44</xdr:row>
      <xdr:rowOff>102392</xdr:rowOff>
    </xdr:to>
    <xdr:grpSp>
      <xdr:nvGrpSpPr>
        <xdr:cNvPr id="8" name="Group 7">
          <a:extLst>
            <a:ext uri="{FF2B5EF4-FFF2-40B4-BE49-F238E27FC236}">
              <a16:creationId xmlns:a16="http://schemas.microsoft.com/office/drawing/2014/main" id="{00000000-0008-0000-0500-000008000000}"/>
            </a:ext>
          </a:extLst>
        </xdr:cNvPr>
        <xdr:cNvGrpSpPr/>
      </xdr:nvGrpSpPr>
      <xdr:grpSpPr>
        <a:xfrm>
          <a:off x="8183305" y="9227342"/>
          <a:ext cx="485775" cy="876300"/>
          <a:chOff x="3034393" y="7538357"/>
          <a:chExt cx="485775" cy="1009650"/>
        </a:xfrm>
      </xdr:grpSpPr>
      <xdr:cxnSp macro="">
        <xdr:nvCxnSpPr>
          <xdr:cNvPr id="9" name="Straight Connector 8">
            <a:extLst>
              <a:ext uri="{FF2B5EF4-FFF2-40B4-BE49-F238E27FC236}">
                <a16:creationId xmlns:a16="http://schemas.microsoft.com/office/drawing/2014/main" id="{00000000-0008-0000-0500-000009000000}"/>
              </a:ext>
            </a:extLst>
          </xdr:cNvPr>
          <xdr:cNvCxnSpPr/>
        </xdr:nvCxnSpPr>
        <xdr:spPr>
          <a:xfrm flipH="1">
            <a:off x="3253468" y="7538357"/>
            <a:ext cx="9525" cy="1009650"/>
          </a:xfrm>
          <a:prstGeom prst="line">
            <a:avLst/>
          </a:prstGeom>
          <a:ln/>
        </xdr:spPr>
        <xdr:style>
          <a:lnRef idx="1">
            <a:schemeClr val="dk1"/>
          </a:lnRef>
          <a:fillRef idx="0">
            <a:schemeClr val="dk1"/>
          </a:fillRef>
          <a:effectRef idx="0">
            <a:schemeClr val="dk1"/>
          </a:effectRef>
          <a:fontRef idx="minor">
            <a:schemeClr val="tx1"/>
          </a:fontRef>
        </xdr:style>
      </xdr:cxnSp>
      <xdr:sp macro="" textlink="">
        <xdr:nvSpPr>
          <xdr:cNvPr id="10" name="TextBox 9">
            <a:extLst>
              <a:ext uri="{FF2B5EF4-FFF2-40B4-BE49-F238E27FC236}">
                <a16:creationId xmlns:a16="http://schemas.microsoft.com/office/drawing/2014/main" id="{00000000-0008-0000-0500-00000A000000}"/>
              </a:ext>
            </a:extLst>
          </xdr:cNvPr>
          <xdr:cNvSpPr txBox="1"/>
        </xdr:nvSpPr>
        <xdr:spPr>
          <a:xfrm>
            <a:off x="3034393" y="7928882"/>
            <a:ext cx="485775" cy="2857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400" b="1">
                <a:latin typeface="Arial" panose="020B0604020202020204" pitchFamily="34" charset="0"/>
                <a:cs typeface="Arial" panose="020B0604020202020204" pitchFamily="34" charset="0"/>
              </a:rPr>
              <a:t>OR</a:t>
            </a:r>
          </a:p>
        </xdr:txBody>
      </xdr:sp>
    </xdr:grpSp>
    <xdr:clientData/>
  </xdr:twoCellAnchor>
  <xdr:twoCellAnchor>
    <xdr:from>
      <xdr:col>2</xdr:col>
      <xdr:colOff>1142990</xdr:colOff>
      <xdr:row>39</xdr:row>
      <xdr:rowOff>11907</xdr:rowOff>
    </xdr:from>
    <xdr:to>
      <xdr:col>5</xdr:col>
      <xdr:colOff>199787</xdr:colOff>
      <xdr:row>40</xdr:row>
      <xdr:rowOff>161586</xdr:rowOff>
    </xdr:to>
    <xdr:sp macro="" textlink="">
      <xdr:nvSpPr>
        <xdr:cNvPr id="11" name="TextBox 10">
          <a:extLst>
            <a:ext uri="{FF2B5EF4-FFF2-40B4-BE49-F238E27FC236}">
              <a16:creationId xmlns:a16="http://schemas.microsoft.com/office/drawing/2014/main" id="{00000000-0008-0000-0500-00000B000000}"/>
            </a:ext>
          </a:extLst>
        </xdr:cNvPr>
        <xdr:cNvSpPr txBox="1"/>
      </xdr:nvSpPr>
      <xdr:spPr>
        <a:xfrm>
          <a:off x="4536271" y="9001126"/>
          <a:ext cx="3366860" cy="3401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a:t>
          </a:r>
          <a:r>
            <a:rPr lang="en-SG" sz="1100" b="1" baseline="0"/>
            <a:t> have other type of expenses to declare</a:t>
          </a:r>
          <a:endParaRPr lang="en-SG" sz="1100" b="1"/>
        </a:p>
      </xdr:txBody>
    </xdr:sp>
    <xdr:clientData/>
  </xdr:twoCellAnchor>
  <xdr:twoCellAnchor>
    <xdr:from>
      <xdr:col>5</xdr:col>
      <xdr:colOff>588500</xdr:colOff>
      <xdr:row>39</xdr:row>
      <xdr:rowOff>11908</xdr:rowOff>
    </xdr:from>
    <xdr:to>
      <xdr:col>6</xdr:col>
      <xdr:colOff>1038329</xdr:colOff>
      <xdr:row>40</xdr:row>
      <xdr:rowOff>178009</xdr:rowOff>
    </xdr:to>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8291844" y="9001127"/>
          <a:ext cx="3366860" cy="356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a:t>
          </a:r>
          <a:r>
            <a:rPr lang="en-SG" sz="1100" b="1" baseline="0"/>
            <a:t> </a:t>
          </a:r>
          <a:r>
            <a:rPr lang="en-SG" sz="1100" b="1"/>
            <a:t>do not have any more expenses to declare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1498798</xdr:colOff>
      <xdr:row>46</xdr:row>
      <xdr:rowOff>48984</xdr:rowOff>
    </xdr:from>
    <xdr:to>
      <xdr:col>7</xdr:col>
      <xdr:colOff>915393</xdr:colOff>
      <xdr:row>48</xdr:row>
      <xdr:rowOff>171984</xdr:rowOff>
    </xdr:to>
    <xdr:sp macro="" textlink="">
      <xdr:nvSpPr>
        <xdr:cNvPr id="6" name="Rectangle 5">
          <a:hlinkClick xmlns:r="http://schemas.openxmlformats.org/officeDocument/2006/relationships" r:id="rId1"/>
          <a:extLst>
            <a:ext uri="{FF2B5EF4-FFF2-40B4-BE49-F238E27FC236}">
              <a16:creationId xmlns:a16="http://schemas.microsoft.com/office/drawing/2014/main" id="{00000000-0008-0000-0600-000006000000}"/>
            </a:ext>
          </a:extLst>
        </xdr:cNvPr>
        <xdr:cNvSpPr/>
      </xdr:nvSpPr>
      <xdr:spPr>
        <a:xfrm>
          <a:off x="11935477" y="10757805"/>
          <a:ext cx="1661773"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PROCEED</a:t>
          </a:r>
          <a:r>
            <a:rPr lang="en-US" sz="900" b="1" baseline="0">
              <a:latin typeface="Arial" pitchFamily="34" charset="0"/>
              <a:cs typeface="Arial" pitchFamily="34" charset="0"/>
            </a:rPr>
            <a:t> TO SUMMARY OF CLAIMS</a:t>
          </a:r>
          <a:endParaRPr lang="en-US" sz="900" b="1">
            <a:latin typeface="Arial" pitchFamily="34" charset="0"/>
            <a:cs typeface="Arial" pitchFamily="34" charset="0"/>
          </a:endParaRPr>
        </a:p>
      </xdr:txBody>
    </xdr:sp>
    <xdr:clientData/>
  </xdr:twoCellAnchor>
  <xdr:oneCellAnchor>
    <xdr:from>
      <xdr:col>1</xdr:col>
      <xdr:colOff>1995490</xdr:colOff>
      <xdr:row>11</xdr:row>
      <xdr:rowOff>50005</xdr:rowOff>
    </xdr:from>
    <xdr:ext cx="2638425" cy="438150"/>
    <xdr:pic>
      <xdr:nvPicPr>
        <xdr:cNvPr id="9" name="Picture 5">
          <a:extLst>
            <a:ext uri="{FF2B5EF4-FFF2-40B4-BE49-F238E27FC236}">
              <a16:creationId xmlns:a16="http://schemas.microsoft.com/office/drawing/2014/main" id="{00000000-0008-0000-0600-000009000000}"/>
            </a:ext>
          </a:extLst>
        </xdr:cNvPr>
        <xdr:cNvPicPr>
          <a:picLocks noChangeAspect="1" noChangeArrowheads="1"/>
        </xdr:cNvPicPr>
      </xdr:nvPicPr>
      <xdr:blipFill>
        <a:blip xmlns:r="http://schemas.openxmlformats.org/officeDocument/2006/relationships" r:embed="rId2" cstate="print"/>
        <a:srcRect l="41000" t="33889" r="41688" b="61000"/>
        <a:stretch>
          <a:fillRect/>
        </a:stretch>
      </xdr:blipFill>
      <xdr:spPr bwMode="auto">
        <a:xfrm>
          <a:off x="2602709" y="2978943"/>
          <a:ext cx="2638425" cy="438150"/>
        </a:xfrm>
        <a:prstGeom prst="rect">
          <a:avLst/>
        </a:prstGeom>
        <a:noFill/>
        <a:ln w="1">
          <a:noFill/>
          <a:miter lim="800000"/>
          <a:headEnd/>
          <a:tailEnd type="none" w="med" len="med"/>
        </a:ln>
        <a:effectLst/>
      </xdr:spPr>
    </xdr:pic>
    <xdr:clientData/>
  </xdr:oneCellAnchor>
  <xdr:oneCellAnchor>
    <xdr:from>
      <xdr:col>1</xdr:col>
      <xdr:colOff>2309815</xdr:colOff>
      <xdr:row>12</xdr:row>
      <xdr:rowOff>52388</xdr:rowOff>
    </xdr:from>
    <xdr:ext cx="2657475" cy="476250"/>
    <xdr:pic>
      <xdr:nvPicPr>
        <xdr:cNvPr id="10" name="Picture 6">
          <a:extLst>
            <a:ext uri="{FF2B5EF4-FFF2-40B4-BE49-F238E27FC236}">
              <a16:creationId xmlns:a16="http://schemas.microsoft.com/office/drawing/2014/main" id="{00000000-0008-0000-0600-00000A000000}"/>
            </a:ext>
          </a:extLst>
        </xdr:cNvPr>
        <xdr:cNvPicPr>
          <a:picLocks noChangeAspect="1" noChangeArrowheads="1"/>
        </xdr:cNvPicPr>
      </xdr:nvPicPr>
      <xdr:blipFill>
        <a:blip xmlns:r="http://schemas.openxmlformats.org/officeDocument/2006/relationships" r:embed="rId3" cstate="print"/>
        <a:srcRect l="40812" t="33222" r="41750" b="61222"/>
        <a:stretch>
          <a:fillRect/>
        </a:stretch>
      </xdr:blipFill>
      <xdr:spPr bwMode="auto">
        <a:xfrm>
          <a:off x="2917034" y="3445669"/>
          <a:ext cx="2657475" cy="476250"/>
        </a:xfrm>
        <a:prstGeom prst="rect">
          <a:avLst/>
        </a:prstGeom>
        <a:noFill/>
        <a:ln w="1">
          <a:noFill/>
          <a:miter lim="800000"/>
          <a:headEnd/>
          <a:tailEnd type="none" w="med" len="med"/>
        </a:ln>
        <a:effectLst/>
      </xdr:spPr>
    </xdr:pic>
    <xdr:clientData/>
  </xdr:oneCellAnchor>
  <xdr:twoCellAnchor>
    <xdr:from>
      <xdr:col>5</xdr:col>
      <xdr:colOff>678656</xdr:colOff>
      <xdr:row>1</xdr:row>
      <xdr:rowOff>71438</xdr:rowOff>
    </xdr:from>
    <xdr:to>
      <xdr:col>5</xdr:col>
      <xdr:colOff>2212181</xdr:colOff>
      <xdr:row>3</xdr:row>
      <xdr:rowOff>123000</xdr:rowOff>
    </xdr:to>
    <xdr:sp macro="" textlink="">
      <xdr:nvSpPr>
        <xdr:cNvPr id="7" name="Rectangle 6">
          <a:hlinkClick xmlns:r="http://schemas.openxmlformats.org/officeDocument/2006/relationships" r:id="rId4"/>
          <a:extLst>
            <a:ext uri="{FF2B5EF4-FFF2-40B4-BE49-F238E27FC236}">
              <a16:creationId xmlns:a16="http://schemas.microsoft.com/office/drawing/2014/main" id="{00000000-0008-0000-0600-000007000000}"/>
            </a:ext>
          </a:extLst>
        </xdr:cNvPr>
        <xdr:cNvSpPr/>
      </xdr:nvSpPr>
      <xdr:spPr>
        <a:xfrm>
          <a:off x="8441531" y="261938"/>
          <a:ext cx="1533525"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EDIT</a:t>
          </a:r>
          <a:r>
            <a:rPr lang="en-US" sz="900" b="1" baseline="0">
              <a:latin typeface="Arial" pitchFamily="34" charset="0"/>
              <a:cs typeface="Arial" pitchFamily="34" charset="0"/>
            </a:rPr>
            <a:t> MY PARTICULARS</a:t>
          </a:r>
          <a:endParaRPr lang="en-US" sz="900" b="1">
            <a:latin typeface="Arial" pitchFamily="34" charset="0"/>
            <a:cs typeface="Arial" pitchFamily="34" charset="0"/>
          </a:endParaRPr>
        </a:p>
      </xdr:txBody>
    </xdr:sp>
    <xdr:clientData/>
  </xdr:twoCellAnchor>
  <xdr:twoCellAnchor>
    <xdr:from>
      <xdr:col>5</xdr:col>
      <xdr:colOff>2469676</xdr:colOff>
      <xdr:row>44</xdr:row>
      <xdr:rowOff>68037</xdr:rowOff>
    </xdr:from>
    <xdr:to>
      <xdr:col>6</xdr:col>
      <xdr:colOff>288451</xdr:colOff>
      <xdr:row>48</xdr:row>
      <xdr:rowOff>182337</xdr:rowOff>
    </xdr:to>
    <xdr:grpSp>
      <xdr:nvGrpSpPr>
        <xdr:cNvPr id="11" name="Group 10">
          <a:extLst>
            <a:ext uri="{FF2B5EF4-FFF2-40B4-BE49-F238E27FC236}">
              <a16:creationId xmlns:a16="http://schemas.microsoft.com/office/drawing/2014/main" id="{00000000-0008-0000-0600-00000B000000}"/>
            </a:ext>
          </a:extLst>
        </xdr:cNvPr>
        <xdr:cNvGrpSpPr/>
      </xdr:nvGrpSpPr>
      <xdr:grpSpPr>
        <a:xfrm>
          <a:off x="10239355" y="10395858"/>
          <a:ext cx="485775" cy="876300"/>
          <a:chOff x="3034393" y="7538357"/>
          <a:chExt cx="485775" cy="1009650"/>
        </a:xfrm>
      </xdr:grpSpPr>
      <xdr:cxnSp macro="">
        <xdr:nvCxnSpPr>
          <xdr:cNvPr id="12" name="Straight Connector 11">
            <a:extLst>
              <a:ext uri="{FF2B5EF4-FFF2-40B4-BE49-F238E27FC236}">
                <a16:creationId xmlns:a16="http://schemas.microsoft.com/office/drawing/2014/main" id="{00000000-0008-0000-0600-00000C000000}"/>
              </a:ext>
            </a:extLst>
          </xdr:cNvPr>
          <xdr:cNvCxnSpPr/>
        </xdr:nvCxnSpPr>
        <xdr:spPr>
          <a:xfrm flipH="1">
            <a:off x="3253468" y="7538357"/>
            <a:ext cx="9525" cy="1009650"/>
          </a:xfrm>
          <a:prstGeom prst="line">
            <a:avLst/>
          </a:prstGeom>
          <a:ln/>
        </xdr:spPr>
        <xdr:style>
          <a:lnRef idx="1">
            <a:schemeClr val="dk1"/>
          </a:lnRef>
          <a:fillRef idx="0">
            <a:schemeClr val="dk1"/>
          </a:fillRef>
          <a:effectRef idx="0">
            <a:schemeClr val="dk1"/>
          </a:effectRef>
          <a:fontRef idx="minor">
            <a:schemeClr val="tx1"/>
          </a:fontRef>
        </xdr:style>
      </xdr:cxnSp>
      <xdr:sp macro="" textlink="">
        <xdr:nvSpPr>
          <xdr:cNvPr id="13" name="TextBox 12">
            <a:extLst>
              <a:ext uri="{FF2B5EF4-FFF2-40B4-BE49-F238E27FC236}">
                <a16:creationId xmlns:a16="http://schemas.microsoft.com/office/drawing/2014/main" id="{00000000-0008-0000-0600-00000D000000}"/>
              </a:ext>
            </a:extLst>
          </xdr:cNvPr>
          <xdr:cNvSpPr txBox="1"/>
        </xdr:nvSpPr>
        <xdr:spPr>
          <a:xfrm>
            <a:off x="3034393" y="7928882"/>
            <a:ext cx="485775" cy="2857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400" b="1">
                <a:latin typeface="Arial" panose="020B0604020202020204" pitchFamily="34" charset="0"/>
                <a:cs typeface="Arial" panose="020B0604020202020204" pitchFamily="34" charset="0"/>
              </a:rPr>
              <a:t>OR</a:t>
            </a:r>
          </a:p>
        </xdr:txBody>
      </xdr:sp>
    </xdr:grpSp>
    <xdr:clientData/>
  </xdr:twoCellAnchor>
  <xdr:twoCellAnchor>
    <xdr:from>
      <xdr:col>4</xdr:col>
      <xdr:colOff>1658352</xdr:colOff>
      <xdr:row>46</xdr:row>
      <xdr:rowOff>45924</xdr:rowOff>
    </xdr:from>
    <xdr:to>
      <xdr:col>5</xdr:col>
      <xdr:colOff>1365798</xdr:colOff>
      <xdr:row>48</xdr:row>
      <xdr:rowOff>168924</xdr:rowOff>
    </xdr:to>
    <xdr:sp macro="" textlink="">
      <xdr:nvSpPr>
        <xdr:cNvPr id="16" name="Rectangle 15">
          <a:hlinkClick xmlns:r="http://schemas.openxmlformats.org/officeDocument/2006/relationships" r:id="rId5"/>
          <a:extLst>
            <a:ext uri="{FF2B5EF4-FFF2-40B4-BE49-F238E27FC236}">
              <a16:creationId xmlns:a16="http://schemas.microsoft.com/office/drawing/2014/main" id="{00000000-0008-0000-0600-000010000000}"/>
            </a:ext>
          </a:extLst>
        </xdr:cNvPr>
        <xdr:cNvSpPr/>
      </xdr:nvSpPr>
      <xdr:spPr>
        <a:xfrm>
          <a:off x="7563852" y="10754745"/>
          <a:ext cx="1571625"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BACK</a:t>
          </a:r>
          <a:r>
            <a:rPr lang="en-US" sz="900" b="1" baseline="0">
              <a:latin typeface="Arial" pitchFamily="34" charset="0"/>
              <a:cs typeface="Arial" pitchFamily="34" charset="0"/>
            </a:rPr>
            <a:t> TO MAIN MENU </a:t>
          </a:r>
          <a:endParaRPr lang="en-US" sz="900" b="1">
            <a:latin typeface="Arial" pitchFamily="34" charset="0"/>
            <a:cs typeface="Arial" pitchFamily="34" charset="0"/>
          </a:endParaRPr>
        </a:p>
      </xdr:txBody>
    </xdr:sp>
    <xdr:clientData/>
  </xdr:twoCellAnchor>
  <xdr:twoCellAnchor>
    <xdr:from>
      <xdr:col>4</xdr:col>
      <xdr:colOff>1006936</xdr:colOff>
      <xdr:row>44</xdr:row>
      <xdr:rowOff>68038</xdr:rowOff>
    </xdr:from>
    <xdr:to>
      <xdr:col>5</xdr:col>
      <xdr:colOff>2509617</xdr:colOff>
      <xdr:row>46</xdr:row>
      <xdr:rowOff>27217</xdr:rowOff>
    </xdr:to>
    <xdr:sp macro="" textlink="">
      <xdr:nvSpPr>
        <xdr:cNvPr id="17" name="TextBox 16">
          <a:extLst>
            <a:ext uri="{FF2B5EF4-FFF2-40B4-BE49-F238E27FC236}">
              <a16:creationId xmlns:a16="http://schemas.microsoft.com/office/drawing/2014/main" id="{00000000-0008-0000-0600-000011000000}"/>
            </a:ext>
          </a:extLst>
        </xdr:cNvPr>
        <xdr:cNvSpPr txBox="1"/>
      </xdr:nvSpPr>
      <xdr:spPr>
        <a:xfrm>
          <a:off x="6912436" y="10395859"/>
          <a:ext cx="3366860" cy="3401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a:t>
          </a:r>
          <a:r>
            <a:rPr lang="en-SG" sz="1100" b="1" baseline="0"/>
            <a:t> have other type of expenses to declare</a:t>
          </a:r>
          <a:endParaRPr lang="en-SG" sz="1100" b="1"/>
        </a:p>
      </xdr:txBody>
    </xdr:sp>
    <xdr:clientData/>
  </xdr:twoCellAnchor>
  <xdr:twoCellAnchor>
    <xdr:from>
      <xdr:col>6</xdr:col>
      <xdr:colOff>231330</xdr:colOff>
      <xdr:row>44</xdr:row>
      <xdr:rowOff>68039</xdr:rowOff>
    </xdr:from>
    <xdr:to>
      <xdr:col>7</xdr:col>
      <xdr:colOff>1353012</xdr:colOff>
      <xdr:row>46</xdr:row>
      <xdr:rowOff>43640</xdr:rowOff>
    </xdr:to>
    <xdr:sp macro="" textlink="">
      <xdr:nvSpPr>
        <xdr:cNvPr id="18" name="TextBox 17">
          <a:extLst>
            <a:ext uri="{FF2B5EF4-FFF2-40B4-BE49-F238E27FC236}">
              <a16:creationId xmlns:a16="http://schemas.microsoft.com/office/drawing/2014/main" id="{00000000-0008-0000-0600-000012000000}"/>
            </a:ext>
          </a:extLst>
        </xdr:cNvPr>
        <xdr:cNvSpPr txBox="1"/>
      </xdr:nvSpPr>
      <xdr:spPr>
        <a:xfrm>
          <a:off x="10668009" y="10395860"/>
          <a:ext cx="3366860" cy="356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a:t>
          </a:r>
          <a:r>
            <a:rPr lang="en-SG" sz="1100" b="1" baseline="0"/>
            <a:t> </a:t>
          </a:r>
          <a:r>
            <a:rPr lang="en-SG" sz="1100" b="1"/>
            <a:t>do not have any more expenses to declare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2364547</xdr:colOff>
      <xdr:row>40</xdr:row>
      <xdr:rowOff>111917</xdr:rowOff>
    </xdr:from>
    <xdr:to>
      <xdr:col>6</xdr:col>
      <xdr:colOff>1197734</xdr:colOff>
      <xdr:row>43</xdr:row>
      <xdr:rowOff>44417</xdr:rowOff>
    </xdr:to>
    <xdr:sp macro="" textlink="">
      <xdr:nvSpPr>
        <xdr:cNvPr id="4" name="Rectangle 3">
          <a:hlinkClick xmlns:r="http://schemas.openxmlformats.org/officeDocument/2006/relationships" r:id="rId1"/>
          <a:extLst>
            <a:ext uri="{FF2B5EF4-FFF2-40B4-BE49-F238E27FC236}">
              <a16:creationId xmlns:a16="http://schemas.microsoft.com/office/drawing/2014/main" id="{00000000-0008-0000-0700-000004000000}"/>
            </a:ext>
          </a:extLst>
        </xdr:cNvPr>
        <xdr:cNvSpPr/>
      </xdr:nvSpPr>
      <xdr:spPr>
        <a:xfrm>
          <a:off x="11079922" y="8767761"/>
          <a:ext cx="1750218"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PROCEED</a:t>
          </a:r>
          <a:r>
            <a:rPr lang="en-US" sz="900" b="1" baseline="0">
              <a:latin typeface="Arial" pitchFamily="34" charset="0"/>
              <a:cs typeface="Arial" pitchFamily="34" charset="0"/>
            </a:rPr>
            <a:t> TO SUMMARY OF CLAIMS</a:t>
          </a:r>
          <a:endParaRPr lang="en-US" sz="900" b="1">
            <a:latin typeface="Arial" pitchFamily="34" charset="0"/>
            <a:cs typeface="Arial" pitchFamily="34" charset="0"/>
          </a:endParaRPr>
        </a:p>
      </xdr:txBody>
    </xdr:sp>
    <xdr:clientData/>
  </xdr:twoCellAnchor>
  <xdr:twoCellAnchor>
    <xdr:from>
      <xdr:col>5</xdr:col>
      <xdr:colOff>714375</xdr:colOff>
      <xdr:row>1</xdr:row>
      <xdr:rowOff>47625</xdr:rowOff>
    </xdr:from>
    <xdr:to>
      <xdr:col>5</xdr:col>
      <xdr:colOff>2247900</xdr:colOff>
      <xdr:row>3</xdr:row>
      <xdr:rowOff>99187</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00000000-0008-0000-0700-000005000000}"/>
            </a:ext>
          </a:extLst>
        </xdr:cNvPr>
        <xdr:cNvSpPr/>
      </xdr:nvSpPr>
      <xdr:spPr>
        <a:xfrm>
          <a:off x="9429750" y="238125"/>
          <a:ext cx="1533525"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EDIT</a:t>
          </a:r>
          <a:r>
            <a:rPr lang="en-US" sz="900" b="1" baseline="0">
              <a:latin typeface="Arial" pitchFamily="34" charset="0"/>
              <a:cs typeface="Arial" pitchFamily="34" charset="0"/>
            </a:rPr>
            <a:t> MY PARTICULARS</a:t>
          </a:r>
          <a:endParaRPr lang="en-US" sz="900" b="1">
            <a:latin typeface="Arial" pitchFamily="34" charset="0"/>
            <a:cs typeface="Arial" pitchFamily="34" charset="0"/>
          </a:endParaRPr>
        </a:p>
      </xdr:txBody>
    </xdr:sp>
    <xdr:clientData/>
  </xdr:twoCellAnchor>
  <xdr:twoCellAnchor>
    <xdr:from>
      <xdr:col>4</xdr:col>
      <xdr:colOff>892945</xdr:colOff>
      <xdr:row>40</xdr:row>
      <xdr:rowOff>107156</xdr:rowOff>
    </xdr:from>
    <xdr:to>
      <xdr:col>4</xdr:col>
      <xdr:colOff>2464570</xdr:colOff>
      <xdr:row>43</xdr:row>
      <xdr:rowOff>39656</xdr:rowOff>
    </xdr:to>
    <xdr:sp macro="" textlink="">
      <xdr:nvSpPr>
        <xdr:cNvPr id="6" name="Rectangle 5">
          <a:hlinkClick xmlns:r="http://schemas.openxmlformats.org/officeDocument/2006/relationships" r:id="rId3"/>
          <a:extLst>
            <a:ext uri="{FF2B5EF4-FFF2-40B4-BE49-F238E27FC236}">
              <a16:creationId xmlns:a16="http://schemas.microsoft.com/office/drawing/2014/main" id="{00000000-0008-0000-0700-000006000000}"/>
            </a:ext>
          </a:extLst>
        </xdr:cNvPr>
        <xdr:cNvSpPr/>
      </xdr:nvSpPr>
      <xdr:spPr>
        <a:xfrm>
          <a:off x="6857976" y="8763000"/>
          <a:ext cx="1571625"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BACK</a:t>
          </a:r>
          <a:r>
            <a:rPr lang="en-US" sz="900" b="1" baseline="0">
              <a:latin typeface="Arial" pitchFamily="34" charset="0"/>
              <a:cs typeface="Arial" pitchFamily="34" charset="0"/>
            </a:rPr>
            <a:t> TO MAIN MENU </a:t>
          </a:r>
          <a:endParaRPr lang="en-US" sz="900" b="1">
            <a:latin typeface="Arial" pitchFamily="34" charset="0"/>
            <a:cs typeface="Arial" pitchFamily="34" charset="0"/>
          </a:endParaRPr>
        </a:p>
      </xdr:txBody>
    </xdr:sp>
    <xdr:clientData/>
  </xdr:twoCellAnchor>
  <xdr:twoCellAnchor>
    <xdr:from>
      <xdr:col>5</xdr:col>
      <xdr:colOff>673859</xdr:colOff>
      <xdr:row>39</xdr:row>
      <xdr:rowOff>4760</xdr:rowOff>
    </xdr:from>
    <xdr:to>
      <xdr:col>5</xdr:col>
      <xdr:colOff>1159634</xdr:colOff>
      <xdr:row>43</xdr:row>
      <xdr:rowOff>52385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9396038" y="8522831"/>
          <a:ext cx="485775" cy="809625"/>
          <a:chOff x="3034393" y="7538357"/>
          <a:chExt cx="485775" cy="1009650"/>
        </a:xfrm>
      </xdr:grpSpPr>
      <xdr:cxnSp macro="">
        <xdr:nvCxnSpPr>
          <xdr:cNvPr id="8" name="Straight Connector 7">
            <a:extLst>
              <a:ext uri="{FF2B5EF4-FFF2-40B4-BE49-F238E27FC236}">
                <a16:creationId xmlns:a16="http://schemas.microsoft.com/office/drawing/2014/main" id="{00000000-0008-0000-0700-000008000000}"/>
              </a:ext>
            </a:extLst>
          </xdr:cNvPr>
          <xdr:cNvCxnSpPr/>
        </xdr:nvCxnSpPr>
        <xdr:spPr>
          <a:xfrm flipH="1">
            <a:off x="3253468" y="7538357"/>
            <a:ext cx="9525" cy="1009650"/>
          </a:xfrm>
          <a:prstGeom prst="line">
            <a:avLst/>
          </a:prstGeom>
          <a:ln/>
        </xdr:spPr>
        <xdr:style>
          <a:lnRef idx="1">
            <a:schemeClr val="dk1"/>
          </a:lnRef>
          <a:fillRef idx="0">
            <a:schemeClr val="dk1"/>
          </a:fillRef>
          <a:effectRef idx="0">
            <a:schemeClr val="dk1"/>
          </a:effectRef>
          <a:fontRef idx="minor">
            <a:schemeClr val="tx1"/>
          </a:fontRef>
        </xdr:style>
      </xdr:cxnSp>
      <xdr:sp macro="" textlink="">
        <xdr:nvSpPr>
          <xdr:cNvPr id="9" name="TextBox 8">
            <a:extLst>
              <a:ext uri="{FF2B5EF4-FFF2-40B4-BE49-F238E27FC236}">
                <a16:creationId xmlns:a16="http://schemas.microsoft.com/office/drawing/2014/main" id="{00000000-0008-0000-0700-000009000000}"/>
              </a:ext>
            </a:extLst>
          </xdr:cNvPr>
          <xdr:cNvSpPr txBox="1"/>
        </xdr:nvSpPr>
        <xdr:spPr>
          <a:xfrm>
            <a:off x="3034393" y="7928882"/>
            <a:ext cx="485775" cy="2857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400" b="1">
                <a:latin typeface="Arial" panose="020B0604020202020204" pitchFamily="34" charset="0"/>
                <a:cs typeface="Arial" panose="020B0604020202020204" pitchFamily="34" charset="0"/>
              </a:rPr>
              <a:t>OR</a:t>
            </a:r>
          </a:p>
        </xdr:txBody>
      </xdr:sp>
    </xdr:grpSp>
    <xdr:clientData/>
  </xdr:twoCellAnchor>
  <xdr:twoCellAnchor>
    <xdr:from>
      <xdr:col>4</xdr:col>
      <xdr:colOff>95259</xdr:colOff>
      <xdr:row>38</xdr:row>
      <xdr:rowOff>142878</xdr:rowOff>
    </xdr:from>
    <xdr:to>
      <xdr:col>5</xdr:col>
      <xdr:colOff>711775</xdr:colOff>
      <xdr:row>40</xdr:row>
      <xdr:rowOff>102057</xdr:rowOff>
    </xdr:to>
    <xdr:sp macro="" textlink="">
      <xdr:nvSpPr>
        <xdr:cNvPr id="10" name="TextBox 9">
          <a:extLst>
            <a:ext uri="{FF2B5EF4-FFF2-40B4-BE49-F238E27FC236}">
              <a16:creationId xmlns:a16="http://schemas.microsoft.com/office/drawing/2014/main" id="{00000000-0008-0000-0700-00000A000000}"/>
            </a:ext>
          </a:extLst>
        </xdr:cNvPr>
        <xdr:cNvSpPr txBox="1"/>
      </xdr:nvSpPr>
      <xdr:spPr>
        <a:xfrm>
          <a:off x="6060290" y="8417722"/>
          <a:ext cx="3366860" cy="3401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a:t>
          </a:r>
          <a:r>
            <a:rPr lang="en-SG" sz="1100" b="1" baseline="0"/>
            <a:t> have other type of expenses to declare</a:t>
          </a:r>
          <a:endParaRPr lang="en-SG" sz="1100" b="1"/>
        </a:p>
      </xdr:txBody>
    </xdr:sp>
    <xdr:clientData/>
  </xdr:twoCellAnchor>
  <xdr:twoCellAnchor>
    <xdr:from>
      <xdr:col>5</xdr:col>
      <xdr:colOff>1100488</xdr:colOff>
      <xdr:row>38</xdr:row>
      <xdr:rowOff>142879</xdr:rowOff>
    </xdr:from>
    <xdr:to>
      <xdr:col>6</xdr:col>
      <xdr:colOff>1550317</xdr:colOff>
      <xdr:row>40</xdr:row>
      <xdr:rowOff>118480</xdr:rowOff>
    </xdr:to>
    <xdr:sp macro="" textlink="">
      <xdr:nvSpPr>
        <xdr:cNvPr id="11" name="TextBox 10">
          <a:extLst>
            <a:ext uri="{FF2B5EF4-FFF2-40B4-BE49-F238E27FC236}">
              <a16:creationId xmlns:a16="http://schemas.microsoft.com/office/drawing/2014/main" id="{00000000-0008-0000-0700-00000B000000}"/>
            </a:ext>
          </a:extLst>
        </xdr:cNvPr>
        <xdr:cNvSpPr txBox="1"/>
      </xdr:nvSpPr>
      <xdr:spPr>
        <a:xfrm>
          <a:off x="9815863" y="8417723"/>
          <a:ext cx="3366860" cy="356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a:t>
          </a:r>
          <a:r>
            <a:rPr lang="en-SG" sz="1100" b="1" baseline="0"/>
            <a:t> </a:t>
          </a:r>
          <a:r>
            <a:rPr lang="en-SG" sz="1100" b="1"/>
            <a:t>do not have any more expenses to declare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3257500</xdr:colOff>
      <xdr:row>42</xdr:row>
      <xdr:rowOff>52385</xdr:rowOff>
    </xdr:from>
    <xdr:to>
      <xdr:col>6</xdr:col>
      <xdr:colOff>995313</xdr:colOff>
      <xdr:row>44</xdr:row>
      <xdr:rowOff>175385</xdr:rowOff>
    </xdr:to>
    <xdr:sp macro="" textlink="">
      <xdr:nvSpPr>
        <xdr:cNvPr id="4" name="Rectangle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2199094" y="9196385"/>
          <a:ext cx="1524000"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PROCEED</a:t>
          </a:r>
          <a:r>
            <a:rPr lang="en-US" sz="900" b="1" baseline="0">
              <a:latin typeface="Arial" pitchFamily="34" charset="0"/>
              <a:cs typeface="Arial" pitchFamily="34" charset="0"/>
            </a:rPr>
            <a:t> TO SUMMARY OF CLAIMS</a:t>
          </a:r>
          <a:endParaRPr lang="en-US" sz="900" b="1">
            <a:latin typeface="Arial" pitchFamily="34" charset="0"/>
            <a:cs typeface="Arial" pitchFamily="34" charset="0"/>
          </a:endParaRPr>
        </a:p>
      </xdr:txBody>
    </xdr:sp>
    <xdr:clientData/>
  </xdr:twoCellAnchor>
  <xdr:twoCellAnchor>
    <xdr:from>
      <xdr:col>7</xdr:col>
      <xdr:colOff>1381125</xdr:colOff>
      <xdr:row>7</xdr:row>
      <xdr:rowOff>47625</xdr:rowOff>
    </xdr:from>
    <xdr:to>
      <xdr:col>10</xdr:col>
      <xdr:colOff>4762</xdr:colOff>
      <xdr:row>9</xdr:row>
      <xdr:rowOff>171450</xdr:rowOff>
    </xdr:to>
    <xdr:pic>
      <xdr:nvPicPr>
        <xdr:cNvPr id="5" name="Picture 6">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cstate="print"/>
        <a:srcRect l="14626" t="40611" r="27896" b="46432"/>
        <a:stretch>
          <a:fillRect/>
        </a:stretch>
      </xdr:blipFill>
      <xdr:spPr bwMode="auto">
        <a:xfrm>
          <a:off x="17964150" y="1571625"/>
          <a:ext cx="5567362" cy="885825"/>
        </a:xfrm>
        <a:prstGeom prst="rect">
          <a:avLst/>
        </a:prstGeom>
        <a:noFill/>
        <a:ln w="9525">
          <a:noFill/>
          <a:miter lim="800000"/>
          <a:headEnd/>
          <a:tailEnd/>
        </a:ln>
      </xdr:spPr>
    </xdr:pic>
    <xdr:clientData/>
  </xdr:twoCellAnchor>
  <xdr:twoCellAnchor>
    <xdr:from>
      <xdr:col>5</xdr:col>
      <xdr:colOff>690562</xdr:colOff>
      <xdr:row>1</xdr:row>
      <xdr:rowOff>71438</xdr:rowOff>
    </xdr:from>
    <xdr:to>
      <xdr:col>5</xdr:col>
      <xdr:colOff>2224087</xdr:colOff>
      <xdr:row>3</xdr:row>
      <xdr:rowOff>123000</xdr:rowOff>
    </xdr:to>
    <xdr:sp macro="" textlink="">
      <xdr:nvSpPr>
        <xdr:cNvPr id="6" name="Rectangle 5">
          <a:hlinkClick xmlns:r="http://schemas.openxmlformats.org/officeDocument/2006/relationships" r:id="rId3"/>
          <a:extLst>
            <a:ext uri="{FF2B5EF4-FFF2-40B4-BE49-F238E27FC236}">
              <a16:creationId xmlns:a16="http://schemas.microsoft.com/office/drawing/2014/main" id="{00000000-0008-0000-0800-000006000000}"/>
            </a:ext>
          </a:extLst>
        </xdr:cNvPr>
        <xdr:cNvSpPr/>
      </xdr:nvSpPr>
      <xdr:spPr>
        <a:xfrm>
          <a:off x="9632156" y="261938"/>
          <a:ext cx="1533525" cy="504000"/>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EDIT</a:t>
          </a:r>
          <a:r>
            <a:rPr lang="en-US" sz="900" b="1" baseline="0">
              <a:latin typeface="Arial" pitchFamily="34" charset="0"/>
              <a:cs typeface="Arial" pitchFamily="34" charset="0"/>
            </a:rPr>
            <a:t> MY PARTICULARS</a:t>
          </a:r>
          <a:endParaRPr lang="en-US" sz="900" b="1">
            <a:latin typeface="Arial" pitchFamily="34" charset="0"/>
            <a:cs typeface="Arial" pitchFamily="34" charset="0"/>
          </a:endParaRPr>
        </a:p>
      </xdr:txBody>
    </xdr:sp>
    <xdr:clientData/>
  </xdr:twoCellAnchor>
  <xdr:twoCellAnchor>
    <xdr:from>
      <xdr:col>4</xdr:col>
      <xdr:colOff>1795430</xdr:colOff>
      <xdr:row>42</xdr:row>
      <xdr:rowOff>69057</xdr:rowOff>
    </xdr:from>
    <xdr:to>
      <xdr:col>5</xdr:col>
      <xdr:colOff>569086</xdr:colOff>
      <xdr:row>45</xdr:row>
      <xdr:rowOff>23813</xdr:rowOff>
    </xdr:to>
    <xdr:sp macro="" textlink="">
      <xdr:nvSpPr>
        <xdr:cNvPr id="7" name="Rectangle 6">
          <a:hlinkClick xmlns:r="http://schemas.openxmlformats.org/officeDocument/2006/relationships" r:id="rId4"/>
          <a:extLst>
            <a:ext uri="{FF2B5EF4-FFF2-40B4-BE49-F238E27FC236}">
              <a16:creationId xmlns:a16="http://schemas.microsoft.com/office/drawing/2014/main" id="{00000000-0008-0000-0800-000007000000}"/>
            </a:ext>
          </a:extLst>
        </xdr:cNvPr>
        <xdr:cNvSpPr/>
      </xdr:nvSpPr>
      <xdr:spPr>
        <a:xfrm>
          <a:off x="7939055" y="9213057"/>
          <a:ext cx="1571625" cy="526256"/>
        </a:xfrm>
        <a:prstGeom prst="rect">
          <a:avLst/>
        </a:prstGeom>
        <a:solidFill>
          <a:srgbClr val="0E31E2"/>
        </a:solidFill>
        <a:ln>
          <a:gradFill>
            <a:gsLst>
              <a:gs pos="0">
                <a:schemeClr val="tx2"/>
              </a:gs>
              <a:gs pos="50000">
                <a:schemeClr val="accent1">
                  <a:tint val="44500"/>
                  <a:satMod val="160000"/>
                </a:schemeClr>
              </a:gs>
              <a:gs pos="100000">
                <a:schemeClr val="accent1">
                  <a:tint val="23500"/>
                  <a:satMod val="160000"/>
                </a:schemeClr>
              </a:gs>
            </a:gsLst>
            <a:lin ang="5400000" scaled="0"/>
          </a:gradFill>
        </a:ln>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latin typeface="Arial" pitchFamily="34" charset="0"/>
              <a:cs typeface="Arial" pitchFamily="34" charset="0"/>
            </a:rPr>
            <a:t>BACK</a:t>
          </a:r>
          <a:r>
            <a:rPr lang="en-US" sz="900" b="1" baseline="0">
              <a:latin typeface="Arial" pitchFamily="34" charset="0"/>
              <a:cs typeface="Arial" pitchFamily="34" charset="0"/>
            </a:rPr>
            <a:t> TO MAIN MENU </a:t>
          </a:r>
          <a:endParaRPr lang="en-US" sz="900" b="1">
            <a:latin typeface="Arial" pitchFamily="34" charset="0"/>
            <a:cs typeface="Arial" pitchFamily="34" charset="0"/>
          </a:endParaRPr>
        </a:p>
      </xdr:txBody>
    </xdr:sp>
    <xdr:clientData/>
  </xdr:twoCellAnchor>
  <xdr:twoCellAnchor>
    <xdr:from>
      <xdr:col>5</xdr:col>
      <xdr:colOff>1664461</xdr:colOff>
      <xdr:row>40</xdr:row>
      <xdr:rowOff>147635</xdr:rowOff>
    </xdr:from>
    <xdr:to>
      <xdr:col>5</xdr:col>
      <xdr:colOff>2150236</xdr:colOff>
      <xdr:row>45</xdr:row>
      <xdr:rowOff>4760</xdr:rowOff>
    </xdr:to>
    <xdr:grpSp>
      <xdr:nvGrpSpPr>
        <xdr:cNvPr id="8" name="Group 7">
          <a:extLst>
            <a:ext uri="{FF2B5EF4-FFF2-40B4-BE49-F238E27FC236}">
              <a16:creationId xmlns:a16="http://schemas.microsoft.com/office/drawing/2014/main" id="{00000000-0008-0000-0800-000008000000}"/>
            </a:ext>
          </a:extLst>
        </xdr:cNvPr>
        <xdr:cNvGrpSpPr/>
      </xdr:nvGrpSpPr>
      <xdr:grpSpPr>
        <a:xfrm>
          <a:off x="10617961" y="8978671"/>
          <a:ext cx="485775" cy="809625"/>
          <a:chOff x="3034393" y="7538357"/>
          <a:chExt cx="485775" cy="1009650"/>
        </a:xfrm>
      </xdr:grpSpPr>
      <xdr:cxnSp macro="">
        <xdr:nvCxnSpPr>
          <xdr:cNvPr id="9" name="Straight Connector 8">
            <a:extLst>
              <a:ext uri="{FF2B5EF4-FFF2-40B4-BE49-F238E27FC236}">
                <a16:creationId xmlns:a16="http://schemas.microsoft.com/office/drawing/2014/main" id="{00000000-0008-0000-0800-000009000000}"/>
              </a:ext>
            </a:extLst>
          </xdr:cNvPr>
          <xdr:cNvCxnSpPr/>
        </xdr:nvCxnSpPr>
        <xdr:spPr>
          <a:xfrm flipH="1">
            <a:off x="3253468" y="7538357"/>
            <a:ext cx="9525" cy="1009650"/>
          </a:xfrm>
          <a:prstGeom prst="line">
            <a:avLst/>
          </a:prstGeom>
          <a:ln/>
        </xdr:spPr>
        <xdr:style>
          <a:lnRef idx="1">
            <a:schemeClr val="dk1"/>
          </a:lnRef>
          <a:fillRef idx="0">
            <a:schemeClr val="dk1"/>
          </a:fillRef>
          <a:effectRef idx="0">
            <a:schemeClr val="dk1"/>
          </a:effectRef>
          <a:fontRef idx="minor">
            <a:schemeClr val="tx1"/>
          </a:fontRef>
        </xdr:style>
      </xdr:cxnSp>
      <xdr:sp macro="" textlink="">
        <xdr:nvSpPr>
          <xdr:cNvPr id="10" name="TextBox 9">
            <a:extLst>
              <a:ext uri="{FF2B5EF4-FFF2-40B4-BE49-F238E27FC236}">
                <a16:creationId xmlns:a16="http://schemas.microsoft.com/office/drawing/2014/main" id="{00000000-0008-0000-0800-00000A000000}"/>
              </a:ext>
            </a:extLst>
          </xdr:cNvPr>
          <xdr:cNvSpPr txBox="1"/>
        </xdr:nvSpPr>
        <xdr:spPr>
          <a:xfrm>
            <a:off x="3034393" y="7928882"/>
            <a:ext cx="485775" cy="2857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400" b="1">
                <a:latin typeface="Arial" panose="020B0604020202020204" pitchFamily="34" charset="0"/>
                <a:cs typeface="Arial" panose="020B0604020202020204" pitchFamily="34" charset="0"/>
              </a:rPr>
              <a:t>OR</a:t>
            </a:r>
          </a:p>
        </xdr:txBody>
      </xdr:sp>
    </xdr:grpSp>
    <xdr:clientData/>
  </xdr:twoCellAnchor>
  <xdr:twoCellAnchor>
    <xdr:from>
      <xdr:col>4</xdr:col>
      <xdr:colOff>1131100</xdr:colOff>
      <xdr:row>40</xdr:row>
      <xdr:rowOff>3</xdr:rowOff>
    </xdr:from>
    <xdr:to>
      <xdr:col>5</xdr:col>
      <xdr:colOff>1699991</xdr:colOff>
      <xdr:row>41</xdr:row>
      <xdr:rowOff>149682</xdr:rowOff>
    </xdr:to>
    <xdr:sp macro="" textlink="">
      <xdr:nvSpPr>
        <xdr:cNvPr id="11" name="TextBox 10">
          <a:extLst>
            <a:ext uri="{FF2B5EF4-FFF2-40B4-BE49-F238E27FC236}">
              <a16:creationId xmlns:a16="http://schemas.microsoft.com/office/drawing/2014/main" id="{00000000-0008-0000-0800-00000B000000}"/>
            </a:ext>
          </a:extLst>
        </xdr:cNvPr>
        <xdr:cNvSpPr txBox="1"/>
      </xdr:nvSpPr>
      <xdr:spPr>
        <a:xfrm>
          <a:off x="7274725" y="8763003"/>
          <a:ext cx="3366860" cy="3401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a:t>
          </a:r>
          <a:r>
            <a:rPr lang="en-SG" sz="1100" b="1" baseline="0"/>
            <a:t> have other type of expenses to declare</a:t>
          </a:r>
          <a:endParaRPr lang="en-SG" sz="1100" b="1"/>
        </a:p>
      </xdr:txBody>
    </xdr:sp>
    <xdr:clientData/>
  </xdr:twoCellAnchor>
  <xdr:twoCellAnchor>
    <xdr:from>
      <xdr:col>5</xdr:col>
      <xdr:colOff>2088704</xdr:colOff>
      <xdr:row>40</xdr:row>
      <xdr:rowOff>4</xdr:rowOff>
    </xdr:from>
    <xdr:to>
      <xdr:col>6</xdr:col>
      <xdr:colOff>1669377</xdr:colOff>
      <xdr:row>41</xdr:row>
      <xdr:rowOff>166105</xdr:rowOff>
    </xdr:to>
    <xdr:sp macro="" textlink="">
      <xdr:nvSpPr>
        <xdr:cNvPr id="12" name="TextBox 11">
          <a:extLst>
            <a:ext uri="{FF2B5EF4-FFF2-40B4-BE49-F238E27FC236}">
              <a16:creationId xmlns:a16="http://schemas.microsoft.com/office/drawing/2014/main" id="{00000000-0008-0000-0800-00000C000000}"/>
            </a:ext>
          </a:extLst>
        </xdr:cNvPr>
        <xdr:cNvSpPr txBox="1"/>
      </xdr:nvSpPr>
      <xdr:spPr>
        <a:xfrm>
          <a:off x="11030298" y="8763004"/>
          <a:ext cx="3366860" cy="356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b="1"/>
            <a:t>I</a:t>
          </a:r>
          <a:r>
            <a:rPr lang="en-SG" sz="1100" b="1" baseline="0"/>
            <a:t> </a:t>
          </a:r>
          <a:r>
            <a:rPr lang="en-SG" sz="1100" b="1"/>
            <a:t>do not have any more expenses to declare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iras.gov.sg/irashome/uploadedFiles/IRASHome/Businesses/BTC%202015%20Form%20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Introduction"/>
      <sheetName val="Using the Basic Tax Calculator"/>
      <sheetName val="Company's Particulars"/>
      <sheetName val="Tax Computation"/>
      <sheetName val="Rental Income Schedule"/>
      <sheetName val="Interest Adjustment Schedule"/>
      <sheetName val="Medical Expense Schedule"/>
      <sheetName val="R&amp;R Cost Schedule"/>
      <sheetName val="PIC Tracker (Optional)"/>
      <sheetName val="PIC - Training &amp; Equip. Leasing"/>
      <sheetName val="Capital Allowance - New"/>
      <sheetName val="Capital Allowance (HP) - Main"/>
      <sheetName val="Capital Allowance - PIC"/>
      <sheetName val="Capital Allowance - No PIC"/>
      <sheetName val="Capital Allowance Summary"/>
      <sheetName val="Notes"/>
    </sheetNames>
    <sheetDataSet>
      <sheetData sheetId="0" refreshError="1"/>
      <sheetData sheetId="1" refreshError="1"/>
      <sheetData sheetId="2" refreshError="1"/>
      <sheetData sheetId="3" refreshError="1"/>
      <sheetData sheetId="4"/>
      <sheetData sheetId="5">
        <row r="35">
          <cell r="E35">
            <v>0</v>
          </cell>
        </row>
        <row r="37">
          <cell r="E37">
            <v>0</v>
          </cell>
        </row>
      </sheetData>
      <sheetData sheetId="6">
        <row r="39">
          <cell r="F39">
            <v>0</v>
          </cell>
        </row>
      </sheetData>
      <sheetData sheetId="7">
        <row r="30">
          <cell r="E30">
            <v>0</v>
          </cell>
        </row>
      </sheetData>
      <sheetData sheetId="8">
        <row r="22">
          <cell r="H22">
            <v>0</v>
          </cell>
        </row>
        <row r="27">
          <cell r="C27">
            <v>0</v>
          </cell>
        </row>
        <row r="32">
          <cell r="E32">
            <v>0</v>
          </cell>
        </row>
      </sheetData>
      <sheetData sheetId="9"/>
      <sheetData sheetId="10"/>
      <sheetData sheetId="11" refreshError="1"/>
      <sheetData sheetId="12" refreshError="1"/>
      <sheetData sheetId="13">
        <row r="42">
          <cell r="P42">
            <v>0</v>
          </cell>
        </row>
        <row r="53">
          <cell r="K53" t="str">
            <v>0</v>
          </cell>
          <cell r="L53" t="str">
            <v>0</v>
          </cell>
        </row>
      </sheetData>
      <sheetData sheetId="14">
        <row r="41">
          <cell r="J41" t="str">
            <v>0</v>
          </cell>
          <cell r="K41" t="str">
            <v>0</v>
          </cell>
        </row>
        <row r="51">
          <cell r="J51" t="str">
            <v>0</v>
          </cell>
          <cell r="K51" t="str">
            <v>0</v>
          </cell>
        </row>
      </sheetData>
      <sheetData sheetId="15" refreshError="1"/>
      <sheetData sheetId="1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iras.gov.sg/irashome/GST/GST-registered-businesses/Working-out-your-taxes/Can-I-claim-GST/Claiming-GST-Incurred-Before-GST-Registration/Incorporation/"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2.xml"/><Relationship Id="rId6" Type="http://schemas.openxmlformats.org/officeDocument/2006/relationships/comments" Target="../comments1.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3" Type="http://schemas.openxmlformats.org/officeDocument/2006/relationships/ctrlProp" Target="../ctrlProps/ctrlProp9.xml"/><Relationship Id="rId2" Type="http://schemas.openxmlformats.org/officeDocument/2006/relationships/vmlDrawing" Target="../drawings/vmlDrawing9.vml"/><Relationship Id="rId1" Type="http://schemas.openxmlformats.org/officeDocument/2006/relationships/drawing" Target="../drawings/drawing23.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4.xml"/><Relationship Id="rId7" Type="http://schemas.openxmlformats.org/officeDocument/2006/relationships/ctrlProp" Target="../ctrlProps/ctrlProp8.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1"/>
  <sheetViews>
    <sheetView showGridLines="0" tabSelected="1" zoomScale="85" zoomScaleNormal="85" workbookViewId="0"/>
  </sheetViews>
  <sheetFormatPr defaultColWidth="0" defaultRowHeight="14.25" customHeight="1" zeroHeight="1" x14ac:dyDescent="0.2"/>
  <cols>
    <col min="1" max="1" width="2.42578125" style="1" customWidth="1"/>
    <col min="2" max="2" width="9" style="6" customWidth="1"/>
    <col min="3" max="3" width="115.28515625" style="1" customWidth="1"/>
    <col min="4" max="4" width="6.140625" style="1" customWidth="1"/>
    <col min="5" max="9" width="0" style="1" hidden="1" customWidth="1"/>
    <col min="10" max="16384" width="9.140625" style="1" hidden="1"/>
  </cols>
  <sheetData>
    <row r="1" spans="2:4" ht="97.5" customHeight="1" x14ac:dyDescent="0.2">
      <c r="B1" s="1"/>
    </row>
    <row r="2" spans="2:4" ht="21" customHeight="1" x14ac:dyDescent="0.2">
      <c r="B2" s="326" t="s">
        <v>0</v>
      </c>
      <c r="C2" s="326"/>
    </row>
    <row r="3" spans="2:4" ht="12" customHeight="1" x14ac:dyDescent="0.2">
      <c r="B3" s="2"/>
    </row>
    <row r="4" spans="2:4" ht="12" customHeight="1" x14ac:dyDescent="0.2">
      <c r="B4" s="327"/>
      <c r="C4" s="327"/>
      <c r="D4" s="3"/>
    </row>
    <row r="5" spans="2:4" ht="17.25" customHeight="1" x14ac:dyDescent="0.2">
      <c r="B5" s="6">
        <v>1</v>
      </c>
      <c r="C5" s="7" t="s">
        <v>154</v>
      </c>
    </row>
    <row r="6" spans="2:4" ht="15" customHeight="1" x14ac:dyDescent="0.2"/>
    <row r="7" spans="2:4" ht="32.25" customHeight="1" x14ac:dyDescent="0.2">
      <c r="B7" s="6">
        <v>2</v>
      </c>
      <c r="C7" s="7" t="s">
        <v>155</v>
      </c>
    </row>
    <row r="8" spans="2:4" ht="32.25" customHeight="1" x14ac:dyDescent="0.2">
      <c r="C8" s="264" t="s">
        <v>1</v>
      </c>
    </row>
    <row r="9" spans="2:4" ht="9.75" customHeight="1" x14ac:dyDescent="0.2"/>
    <row r="10" spans="2:4" ht="36.75" customHeight="1" x14ac:dyDescent="0.2">
      <c r="B10" s="6">
        <v>3</v>
      </c>
      <c r="C10" s="7" t="s">
        <v>156</v>
      </c>
    </row>
    <row r="11" spans="2:4" ht="0.75" customHeight="1" x14ac:dyDescent="0.2">
      <c r="C11" s="8"/>
    </row>
    <row r="12" spans="2:4" ht="32.25" customHeight="1" x14ac:dyDescent="0.2">
      <c r="B12" s="6">
        <v>4</v>
      </c>
      <c r="C12" s="7" t="s">
        <v>202</v>
      </c>
    </row>
    <row r="13" spans="2:4" ht="15" customHeight="1" x14ac:dyDescent="0.2">
      <c r="C13" s="7"/>
    </row>
    <row r="14" spans="2:4" ht="35.25" customHeight="1" x14ac:dyDescent="0.2">
      <c r="B14" s="6">
        <v>5</v>
      </c>
      <c r="C14" s="265" t="s">
        <v>153</v>
      </c>
    </row>
    <row r="15" spans="2:4" ht="15" customHeight="1" x14ac:dyDescent="0.2">
      <c r="B15" s="6">
        <v>6</v>
      </c>
      <c r="C15" s="2" t="s">
        <v>2</v>
      </c>
    </row>
    <row r="16" spans="2:4" ht="78" customHeight="1" x14ac:dyDescent="0.2"/>
    <row r="17" spans="3:3" ht="38.25" x14ac:dyDescent="0.2">
      <c r="C17" s="9" t="s">
        <v>248</v>
      </c>
    </row>
    <row r="18" spans="3:3" ht="21.75" customHeight="1" x14ac:dyDescent="0.2"/>
    <row r="19" spans="3:3" x14ac:dyDescent="0.2"/>
    <row r="20" spans="3:3" hidden="1" x14ac:dyDescent="0.2"/>
    <row r="21" spans="3:3" ht="36" hidden="1" customHeight="1" x14ac:dyDescent="0.2"/>
  </sheetData>
  <sheetProtection algorithmName="SHA-512" hashValue="OmOKyPF6/uEG2PWdJhsMGAGYKv+Jv8dxl2U6RUeQcmUOg82hESPZMoWFxJZhHW+b33Ng2VQKagPwINEgjDcK6Q==" saltValue="4TqizXP2O6Zo9Oh/ZKzucw==" spinCount="100000" sheet="1" objects="1" scenarios="1"/>
  <mergeCells count="2">
    <mergeCell ref="B2:C2"/>
    <mergeCell ref="B4:C4"/>
  </mergeCells>
  <hyperlinks>
    <hyperlink ref="C8" r:id="rId1" xr:uid="{00000000-0004-0000-0000-000000000000}"/>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E0B48-868E-4D9B-81F5-13738DF690B4}">
  <sheetPr>
    <pageSetUpPr fitToPage="1"/>
  </sheetPr>
  <dimension ref="A1:AI56"/>
  <sheetViews>
    <sheetView showGridLines="0" zoomScale="70" zoomScaleNormal="70" workbookViewId="0"/>
  </sheetViews>
  <sheetFormatPr defaultColWidth="0" defaultRowHeight="15" customHeight="1" zeroHeight="1" x14ac:dyDescent="0.25"/>
  <cols>
    <col min="1" max="1" width="9.140625" customWidth="1"/>
    <col min="2" max="2" width="41.7109375" customWidth="1"/>
    <col min="3" max="3" width="19.7109375" customWidth="1"/>
    <col min="4" max="4" width="21.5703125" customWidth="1"/>
    <col min="5" max="5" width="42" customWidth="1"/>
    <col min="6" max="6" width="56.85546875" customWidth="1"/>
    <col min="7" max="7" width="57.7109375" customWidth="1"/>
    <col min="8" max="8" width="28.7109375" customWidth="1"/>
    <col min="9" max="10" width="37.7109375" customWidth="1"/>
    <col min="11" max="11" width="37.7109375" hidden="1" customWidth="1"/>
    <col min="12" max="14" width="19.7109375" hidden="1" customWidth="1"/>
    <col min="15" max="22" width="9.140625" style="36" hidden="1" customWidth="1"/>
    <col min="23" max="16384" width="9.140625" hidden="1"/>
  </cols>
  <sheetData>
    <row r="1" spans="2:35" x14ac:dyDescent="0.25">
      <c r="S1"/>
      <c r="T1"/>
      <c r="U1"/>
      <c r="V1"/>
    </row>
    <row r="2" spans="2:35" ht="18" x14ac:dyDescent="0.25">
      <c r="B2" s="62" t="s">
        <v>3</v>
      </c>
      <c r="C2" s="408">
        <f>'2.Declaration'!E7</f>
        <v>0</v>
      </c>
      <c r="D2" s="408"/>
      <c r="E2" s="408"/>
      <c r="F2" s="20"/>
      <c r="G2" s="20"/>
      <c r="H2" s="20"/>
      <c r="S2"/>
      <c r="T2"/>
      <c r="U2"/>
      <c r="V2"/>
    </row>
    <row r="3" spans="2:35" ht="18" x14ac:dyDescent="0.25">
      <c r="B3" s="64" t="s">
        <v>4</v>
      </c>
      <c r="C3" s="409">
        <f>'2.Declaration'!E11</f>
        <v>0</v>
      </c>
      <c r="D3" s="410"/>
      <c r="E3" s="410"/>
      <c r="F3" s="65"/>
      <c r="G3" s="20"/>
      <c r="H3" s="20"/>
      <c r="S3"/>
      <c r="T3"/>
      <c r="U3"/>
      <c r="V3"/>
    </row>
    <row r="4" spans="2:35" ht="18" x14ac:dyDescent="0.25">
      <c r="B4" s="66" t="s">
        <v>11</v>
      </c>
      <c r="C4" s="382">
        <f>'2.Declaration'!E15</f>
        <v>0</v>
      </c>
      <c r="D4" s="383"/>
      <c r="E4" s="383"/>
      <c r="F4" s="67"/>
      <c r="G4" s="24"/>
      <c r="H4" s="24"/>
      <c r="S4"/>
      <c r="T4"/>
      <c r="U4"/>
      <c r="V4"/>
    </row>
    <row r="5" spans="2:35" x14ac:dyDescent="0.25"/>
    <row r="6" spans="2:35" ht="18" x14ac:dyDescent="0.25">
      <c r="B6" s="121" t="s">
        <v>21</v>
      </c>
      <c r="C6" s="4"/>
      <c r="D6" s="4"/>
      <c r="E6" s="4"/>
      <c r="F6" s="4"/>
      <c r="G6" s="4"/>
      <c r="H6" s="4"/>
      <c r="I6" s="4"/>
      <c r="J6" s="5"/>
      <c r="M6" s="36"/>
      <c r="N6" s="36"/>
    </row>
    <row r="7" spans="2:35" ht="18" x14ac:dyDescent="0.25">
      <c r="B7" s="122" t="s">
        <v>140</v>
      </c>
      <c r="C7" s="123"/>
      <c r="D7" s="123"/>
      <c r="E7" s="123"/>
      <c r="F7" s="123"/>
      <c r="G7" s="123"/>
      <c r="H7" s="123"/>
      <c r="I7" s="123"/>
      <c r="J7" s="124"/>
      <c r="M7" s="36"/>
      <c r="N7" s="36"/>
    </row>
    <row r="8" spans="2:35" ht="43.5" customHeight="1" x14ac:dyDescent="0.25">
      <c r="B8" s="432" t="s">
        <v>139</v>
      </c>
      <c r="C8" s="433"/>
      <c r="D8" s="433"/>
      <c r="E8" s="433"/>
      <c r="F8" s="433"/>
      <c r="G8" s="433"/>
      <c r="H8" s="433"/>
      <c r="I8" s="433"/>
      <c r="J8" s="434"/>
      <c r="M8" s="125"/>
      <c r="N8" s="125"/>
      <c r="P8" s="59"/>
      <c r="Q8" s="59"/>
      <c r="R8" s="59"/>
      <c r="S8" s="59"/>
      <c r="T8" s="59"/>
      <c r="U8" s="59"/>
      <c r="V8" s="59"/>
      <c r="W8" s="59"/>
    </row>
    <row r="9" spans="2:35" ht="16.5" customHeight="1" x14ac:dyDescent="0.25">
      <c r="B9" s="438" t="s">
        <v>161</v>
      </c>
      <c r="C9" s="439"/>
      <c r="D9" s="439"/>
      <c r="E9" s="439"/>
      <c r="F9" s="439"/>
      <c r="G9" s="439"/>
      <c r="H9" s="439"/>
      <c r="I9" s="100"/>
      <c r="J9" s="57"/>
      <c r="M9" s="59"/>
      <c r="N9" s="36" t="s">
        <v>10</v>
      </c>
      <c r="O9" s="36" t="s">
        <v>9</v>
      </c>
      <c r="P9"/>
      <c r="Q9" s="59"/>
      <c r="R9" s="59"/>
      <c r="S9"/>
      <c r="T9" s="59"/>
      <c r="U9" s="59"/>
      <c r="V9" s="59"/>
      <c r="W9" s="59"/>
      <c r="X9" s="59"/>
      <c r="Y9" s="59"/>
      <c r="Z9" s="59"/>
      <c r="AA9" s="59"/>
      <c r="AB9" s="59"/>
      <c r="AC9" s="59"/>
      <c r="AD9" s="59"/>
      <c r="AE9" s="59"/>
      <c r="AF9" s="36"/>
      <c r="AG9" s="36"/>
      <c r="AH9" s="36"/>
      <c r="AI9" s="36"/>
    </row>
    <row r="10" spans="2:35" ht="18" customHeight="1" x14ac:dyDescent="0.25">
      <c r="B10" s="399" t="s">
        <v>43</v>
      </c>
      <c r="C10" s="400"/>
      <c r="D10" s="400"/>
      <c r="E10" s="400"/>
      <c r="F10" s="400"/>
      <c r="G10" s="400"/>
      <c r="H10" s="400"/>
      <c r="I10" s="101"/>
      <c r="J10" s="57"/>
      <c r="M10" s="63"/>
      <c r="N10" s="83" t="s">
        <v>9</v>
      </c>
      <c r="O10" s="36" t="s">
        <v>44</v>
      </c>
      <c r="P10"/>
      <c r="Q10" s="63"/>
      <c r="R10" s="63"/>
      <c r="S10"/>
      <c r="T10" s="59"/>
      <c r="U10" s="59"/>
      <c r="V10" s="59"/>
      <c r="W10" s="59"/>
      <c r="X10" s="59"/>
      <c r="Y10" s="59"/>
      <c r="Z10" s="59"/>
      <c r="AA10" s="59"/>
      <c r="AB10" s="59"/>
      <c r="AC10" s="59"/>
      <c r="AD10" s="59"/>
      <c r="AE10" s="59"/>
      <c r="AF10" s="36"/>
      <c r="AG10" s="36"/>
      <c r="AH10" s="36"/>
      <c r="AI10" s="36"/>
    </row>
    <row r="11" spans="2:35" ht="18" customHeight="1" x14ac:dyDescent="0.25">
      <c r="B11" s="420" t="s">
        <v>36</v>
      </c>
      <c r="C11" s="400"/>
      <c r="D11" s="400"/>
      <c r="E11" s="400"/>
      <c r="F11" s="400"/>
      <c r="G11" s="400"/>
      <c r="H11" s="400"/>
      <c r="I11" s="101"/>
      <c r="J11" s="126"/>
      <c r="M11" s="59"/>
      <c r="N11" s="297" t="s">
        <v>23</v>
      </c>
      <c r="O11" s="36" t="s">
        <v>45</v>
      </c>
      <c r="P11" s="59"/>
      <c r="Q11"/>
      <c r="R11"/>
      <c r="S11"/>
      <c r="T11" s="59"/>
      <c r="U11" s="59"/>
      <c r="V11" s="59"/>
      <c r="W11" s="59"/>
      <c r="X11" s="59"/>
      <c r="Y11" s="59"/>
      <c r="Z11" s="59"/>
      <c r="AA11" s="59"/>
      <c r="AB11" s="59"/>
      <c r="AC11" s="59"/>
      <c r="AD11" s="59"/>
      <c r="AE11" s="59"/>
      <c r="AF11" s="36"/>
      <c r="AG11" s="36"/>
      <c r="AH11" s="36"/>
      <c r="AI11" s="36"/>
    </row>
    <row r="12" spans="2:35" ht="18" customHeight="1" x14ac:dyDescent="0.25">
      <c r="B12" s="399" t="s">
        <v>46</v>
      </c>
      <c r="C12" s="435"/>
      <c r="D12" s="435"/>
      <c r="E12" s="435"/>
      <c r="F12" s="69"/>
      <c r="G12" s="69"/>
      <c r="H12" s="69"/>
      <c r="I12" s="101"/>
      <c r="J12" s="126"/>
      <c r="M12" s="59"/>
      <c r="N12" s="59"/>
      <c r="O12" s="297" t="s">
        <v>23</v>
      </c>
      <c r="P12" s="59"/>
      <c r="Q12" s="59"/>
      <c r="R12" s="59"/>
      <c r="S12" s="59"/>
      <c r="T12" s="59"/>
      <c r="U12" s="59"/>
      <c r="V12" s="59"/>
      <c r="W12" s="59"/>
      <c r="X12" s="59"/>
      <c r="Y12" s="59"/>
      <c r="Z12" s="59"/>
      <c r="AA12" s="59"/>
      <c r="AB12" s="59"/>
      <c r="AC12" s="59"/>
      <c r="AD12" s="59"/>
      <c r="AE12" s="59"/>
      <c r="AF12" s="36"/>
      <c r="AG12" s="36"/>
      <c r="AH12" s="36"/>
      <c r="AI12" s="36"/>
    </row>
    <row r="13" spans="2:35" ht="18" customHeight="1" x14ac:dyDescent="0.25">
      <c r="B13" s="402"/>
      <c r="C13" s="403"/>
      <c r="D13" s="403"/>
      <c r="E13" s="403"/>
      <c r="F13" s="71"/>
      <c r="G13" s="71"/>
      <c r="H13" s="71"/>
      <c r="I13" s="127"/>
      <c r="J13" s="104"/>
      <c r="M13" s="59"/>
      <c r="N13" s="26"/>
    </row>
    <row r="14" spans="2:35" ht="18" x14ac:dyDescent="0.25">
      <c r="B14" s="26"/>
      <c r="C14" s="26"/>
      <c r="D14" s="26"/>
      <c r="E14" s="26"/>
      <c r="F14" s="26"/>
      <c r="G14" s="26"/>
      <c r="H14" s="26"/>
      <c r="I14" s="26"/>
      <c r="J14" s="26"/>
      <c r="M14" s="26"/>
      <c r="N14" s="26"/>
      <c r="O14" s="26"/>
      <c r="P14" s="26"/>
      <c r="R14" s="59"/>
      <c r="S14" s="59"/>
      <c r="T14" s="59"/>
      <c r="U14" s="59"/>
      <c r="V14" s="59"/>
      <c r="W14" s="59"/>
      <c r="X14" s="59"/>
      <c r="Y14" s="59"/>
    </row>
    <row r="15" spans="2:35" ht="18" x14ac:dyDescent="0.25">
      <c r="B15" s="105"/>
      <c r="C15" s="26"/>
      <c r="D15" s="26"/>
      <c r="E15" s="26"/>
      <c r="F15" s="26"/>
      <c r="G15" s="26"/>
      <c r="H15" s="26"/>
      <c r="I15" s="26"/>
      <c r="J15" s="26"/>
      <c r="K15" s="26"/>
      <c r="M15" s="26"/>
      <c r="N15" s="26"/>
      <c r="O15" s="26"/>
      <c r="P15" s="26"/>
      <c r="Q15" s="128"/>
      <c r="R15" s="129"/>
      <c r="S15" s="129"/>
      <c r="T15" s="129"/>
      <c r="U15" s="59"/>
      <c r="V15" s="59"/>
      <c r="W15" s="59"/>
      <c r="X15" s="59"/>
      <c r="Y15" s="59"/>
    </row>
    <row r="16" spans="2:35" ht="7.5" customHeight="1" x14ac:dyDescent="0.25">
      <c r="B16" s="26"/>
      <c r="C16" s="26"/>
      <c r="D16" s="26"/>
      <c r="E16" s="26"/>
      <c r="F16" s="26"/>
      <c r="G16" s="26"/>
      <c r="H16" s="26"/>
      <c r="I16" s="26"/>
      <c r="J16" s="26"/>
      <c r="K16" s="26"/>
      <c r="L16" s="26"/>
      <c r="M16" s="26"/>
      <c r="O16" s="130" t="s">
        <v>47</v>
      </c>
      <c r="P16" s="131" t="s">
        <v>48</v>
      </c>
      <c r="Q16" s="132" t="s">
        <v>49</v>
      </c>
      <c r="R16" s="132" t="s">
        <v>50</v>
      </c>
      <c r="S16" s="132" t="s">
        <v>51</v>
      </c>
      <c r="T16" s="132" t="s">
        <v>52</v>
      </c>
      <c r="U16" s="133" t="s">
        <v>53</v>
      </c>
      <c r="V16" s="133" t="s">
        <v>54</v>
      </c>
      <c r="W16" s="59"/>
      <c r="X16" s="59" t="s">
        <v>55</v>
      </c>
      <c r="Y16" s="59" t="s">
        <v>56</v>
      </c>
      <c r="Z16" s="59"/>
      <c r="AA16" s="59" t="s">
        <v>57</v>
      </c>
      <c r="AB16" s="59" t="s">
        <v>58</v>
      </c>
      <c r="AC16" t="s">
        <v>59</v>
      </c>
      <c r="AD16" s="59"/>
    </row>
    <row r="17" spans="1:30" s="1" customFormat="1" ht="48.75" customHeight="1" x14ac:dyDescent="0.3">
      <c r="A17" s="57"/>
      <c r="B17" s="73" t="s">
        <v>243</v>
      </c>
      <c r="C17" s="73" t="s">
        <v>16</v>
      </c>
      <c r="D17" s="73" t="s">
        <v>244</v>
      </c>
      <c r="E17" s="73" t="s">
        <v>141</v>
      </c>
      <c r="F17" s="73" t="s">
        <v>60</v>
      </c>
      <c r="G17" s="73" t="s">
        <v>17</v>
      </c>
      <c r="H17" s="73" t="s">
        <v>61</v>
      </c>
      <c r="I17" s="73" t="s">
        <v>190</v>
      </c>
      <c r="J17" s="73" t="s">
        <v>18</v>
      </c>
      <c r="K17"/>
      <c r="L17"/>
      <c r="N17" s="242">
        <f>(YEAR('2.Declaration'!$E$15)-YEAR(D18))*12+(MONTH('2.Declaration'!$E$15)-MONTH(D18))</f>
        <v>0</v>
      </c>
      <c r="O17" s="134" t="str">
        <f>IF(N17&lt;6,"Yes",IF(N17&gt;6,"No",IF(DAY(D18)&gt;=DAY('2.Declaration'!$E$15),"Yes","No")))</f>
        <v>Yes</v>
      </c>
      <c r="P17" s="243">
        <f>('2.Declaration'!$E$15-I18)</f>
        <v>0</v>
      </c>
      <c r="Q17" s="129">
        <f t="shared" ref="Q17:Q36" si="0">H18/365</f>
        <v>0</v>
      </c>
      <c r="R17" s="135">
        <f>P17*Q17*8%</f>
        <v>0</v>
      </c>
      <c r="S17" s="135">
        <f t="shared" ref="S17:S36" si="1">C18-R17</f>
        <v>0</v>
      </c>
      <c r="T17" s="135">
        <f t="shared" ref="T17:T36" si="2">IF(I18= 0, 0,IF(S17&lt;0,0,S17))</f>
        <v>0</v>
      </c>
      <c r="U17" s="136" t="str">
        <f>IF(F18="No, and I did not let a third party use the property for free","GST claimable in full",IF(F18="No, but I let a third party use the property for free","To apportion GST claim",IF(F18= "Yes", "To apportion GST claim","-")))</f>
        <v>-</v>
      </c>
      <c r="V17" s="63">
        <f t="shared" ref="V17:V36" si="3">IF(O17="No",IF(D18="",0,1),0)</f>
        <v>0</v>
      </c>
      <c r="W17" s="63" t="e">
        <f>(3*12-Z17)/12</f>
        <v>#REF!</v>
      </c>
      <c r="X17" s="137" t="e">
        <f>W17/3</f>
        <v>#REF!</v>
      </c>
      <c r="Y17" s="63">
        <f>IF(O17="No",IF(N17&lt;=0,0,1),0)</f>
        <v>0</v>
      </c>
      <c r="Z17" s="137" t="e">
        <f>12*('2.Declaration'!$E$15-#REF!)/365</f>
        <v>#REF!</v>
      </c>
      <c r="AA17" s="59">
        <f t="shared" ref="AA17:AA36" si="4">IF(E18="No",C18*V17,IF(AND(E18="Yes",F18="No, and I did not let a third party use the property for free"),C18*V17,T17*V17))</f>
        <v>0</v>
      </c>
      <c r="AB17" s="59" t="e">
        <f t="shared" ref="AB17:AB36" si="5">X17*C18</f>
        <v>#REF!</v>
      </c>
      <c r="AC17" s="1" t="e">
        <f>IF(#REF!="Yes",IF(#REF!="",0,1),0)</f>
        <v>#REF!</v>
      </c>
      <c r="AD17" s="1" t="e">
        <f>AB17*AC17</f>
        <v>#REF!</v>
      </c>
    </row>
    <row r="18" spans="1:30" x14ac:dyDescent="0.25">
      <c r="A18" s="75" t="s">
        <v>62</v>
      </c>
      <c r="B18" s="76"/>
      <c r="C18" s="138">
        <v>0</v>
      </c>
      <c r="D18" s="287"/>
      <c r="E18" s="296"/>
      <c r="F18" s="296" t="s">
        <v>23</v>
      </c>
      <c r="G18" s="78" t="str">
        <f t="shared" ref="G18:G37" si="6">IF(E18="No","GST claimable in full",IF(E18="Yes",U17,"-"))</f>
        <v>-</v>
      </c>
      <c r="H18" s="139"/>
      <c r="I18" s="288"/>
      <c r="J18" s="80">
        <f t="shared" ref="J18:J37" si="7">IF(E18="No",C18,IF(AND(E18="Yes",F18="No, and I did not let a third party use the property for free"),C18,T17))</f>
        <v>0</v>
      </c>
      <c r="K18" s="83">
        <f>IF(J18&gt;0,1,0)</f>
        <v>0</v>
      </c>
      <c r="L18" s="1"/>
      <c r="N18" s="242">
        <f>(YEAR('2.Declaration'!$E$15)-YEAR(D19))*12+(MONTH('2.Declaration'!$E$15)-MONTH(D19))</f>
        <v>0</v>
      </c>
      <c r="O18" s="134" t="str">
        <f>IF(N18&lt;6,"Yes",IF(N18&gt;6,"No",IF(DAY(D19)&gt;=DAY('2.Declaration'!$E$15),"Yes","No")))</f>
        <v>Yes</v>
      </c>
      <c r="P18" s="243">
        <f>('2.Declaration'!$E$15-I19)</f>
        <v>0</v>
      </c>
      <c r="Q18" s="129">
        <f t="shared" si="0"/>
        <v>0</v>
      </c>
      <c r="R18" s="135">
        <f t="shared" ref="R18:R36" si="8">P18*Q18*8%</f>
        <v>0</v>
      </c>
      <c r="S18" s="135">
        <f t="shared" si="1"/>
        <v>0</v>
      </c>
      <c r="T18" s="135">
        <f t="shared" si="2"/>
        <v>0</v>
      </c>
      <c r="U18" s="136" t="str">
        <f>IF(F19="No, and I did not let a third party use the property for free","GST claimable in full",IF(F19="No, but I let a third party use the property for free","To apportion GST claim",IF(F19= "Yes", "To apportion GST claim","-")))</f>
        <v>-</v>
      </c>
      <c r="V18" s="63">
        <f t="shared" si="3"/>
        <v>0</v>
      </c>
      <c r="W18" s="63" t="e">
        <f t="shared" ref="W18:W36" si="9">(3*12-Z18)/12</f>
        <v>#REF!</v>
      </c>
      <c r="X18" s="137" t="e">
        <f t="shared" ref="X18:X36" si="10">W18/3</f>
        <v>#REF!</v>
      </c>
      <c r="Y18" s="63">
        <f t="shared" ref="Y18:Y36" si="11">IF(O18="No",IF(N18&lt;=0,0,1),0)</f>
        <v>0</v>
      </c>
      <c r="Z18" s="137" t="e">
        <f>12*('2.Declaration'!$E$15-#REF!)/365</f>
        <v>#REF!</v>
      </c>
      <c r="AA18" s="59">
        <f t="shared" si="4"/>
        <v>0</v>
      </c>
      <c r="AB18" s="59" t="e">
        <f t="shared" si="5"/>
        <v>#REF!</v>
      </c>
      <c r="AC18" s="1" t="e">
        <f>IF(#REF!="Yes",IF(#REF!="",0,1),0)</f>
        <v>#REF!</v>
      </c>
      <c r="AD18" s="1" t="e">
        <f t="shared" ref="AD18:AD36" si="12">AB18*AC18</f>
        <v>#REF!</v>
      </c>
    </row>
    <row r="19" spans="1:30" x14ac:dyDescent="0.25">
      <c r="A19" s="57"/>
      <c r="B19" s="76"/>
      <c r="C19" s="138">
        <v>0</v>
      </c>
      <c r="D19" s="287"/>
      <c r="E19" s="296" t="s">
        <v>23</v>
      </c>
      <c r="F19" s="296" t="s">
        <v>23</v>
      </c>
      <c r="G19" s="78" t="str">
        <f t="shared" si="6"/>
        <v>-</v>
      </c>
      <c r="H19" s="139"/>
      <c r="I19" s="288"/>
      <c r="J19" s="80">
        <f t="shared" si="7"/>
        <v>0</v>
      </c>
      <c r="K19" s="83">
        <f t="shared" ref="K19:K37" si="13">IF(J19&gt;0,1,0)</f>
        <v>0</v>
      </c>
      <c r="N19" s="242">
        <f>(YEAR('2.Declaration'!$E$15)-YEAR(D20))*12+(MONTH('2.Declaration'!$E$15)-MONTH(D20))</f>
        <v>0</v>
      </c>
      <c r="O19" s="134" t="str">
        <f>IF(N19&lt;6,"Yes",IF(N19&gt;6,"No",IF(DAY(D20)&gt;=DAY('2.Declaration'!$E$15),"Yes","No")))</f>
        <v>Yes</v>
      </c>
      <c r="P19" s="243">
        <f>('2.Declaration'!$E$15-I20)</f>
        <v>0</v>
      </c>
      <c r="Q19" s="129">
        <f t="shared" si="0"/>
        <v>0</v>
      </c>
      <c r="R19" s="135">
        <f t="shared" si="8"/>
        <v>0</v>
      </c>
      <c r="S19" s="135">
        <f t="shared" si="1"/>
        <v>0</v>
      </c>
      <c r="T19" s="135">
        <f t="shared" si="2"/>
        <v>0</v>
      </c>
      <c r="U19" s="136" t="str">
        <f>IF(F20="No, and I did not let a third party use the property for free","GST claimable in full",IF(F20="No, but I let a third party use the property for free","To apportion GST claim",IF(F20= "Yes", "To apportion GST claim","-")))</f>
        <v>-</v>
      </c>
      <c r="V19" s="63">
        <f t="shared" si="3"/>
        <v>0</v>
      </c>
      <c r="W19" s="63" t="e">
        <f t="shared" si="9"/>
        <v>#REF!</v>
      </c>
      <c r="X19" s="137" t="e">
        <f t="shared" si="10"/>
        <v>#REF!</v>
      </c>
      <c r="Y19" s="63">
        <f t="shared" si="11"/>
        <v>0</v>
      </c>
      <c r="Z19" s="137" t="e">
        <f>12*('2.Declaration'!$E$15-#REF!)/365</f>
        <v>#REF!</v>
      </c>
      <c r="AA19" s="59">
        <f t="shared" si="4"/>
        <v>0</v>
      </c>
      <c r="AB19" s="59" t="e">
        <f t="shared" si="5"/>
        <v>#REF!</v>
      </c>
      <c r="AC19" s="1" t="e">
        <f>IF(#REF!="Yes",IF(#REF!="",0,1),0)</f>
        <v>#REF!</v>
      </c>
      <c r="AD19" s="1" t="e">
        <f t="shared" si="12"/>
        <v>#REF!</v>
      </c>
    </row>
    <row r="20" spans="1:30" x14ac:dyDescent="0.25">
      <c r="A20" s="75"/>
      <c r="B20" s="76"/>
      <c r="C20" s="138">
        <v>0</v>
      </c>
      <c r="D20" s="287"/>
      <c r="E20" s="296" t="s">
        <v>23</v>
      </c>
      <c r="F20" s="296" t="s">
        <v>23</v>
      </c>
      <c r="G20" s="78" t="str">
        <f t="shared" si="6"/>
        <v>-</v>
      </c>
      <c r="H20" s="139"/>
      <c r="I20" s="288"/>
      <c r="J20" s="80">
        <f t="shared" si="7"/>
        <v>0</v>
      </c>
      <c r="K20" s="83">
        <f t="shared" si="13"/>
        <v>0</v>
      </c>
      <c r="N20" s="242">
        <f>(YEAR('2.Declaration'!$E$15)-YEAR(D21))*12+(MONTH('2.Declaration'!$E$15)-MONTH(D21))</f>
        <v>0</v>
      </c>
      <c r="O20" s="134" t="str">
        <f>IF(N20&lt;6,"Yes",IF(N20&gt;6,"No",IF(DAY(D21)&gt;=DAY('2.Declaration'!$E$15),"Yes","No")))</f>
        <v>Yes</v>
      </c>
      <c r="P20" s="243">
        <f>('2.Declaration'!$E$15-I21)</f>
        <v>0</v>
      </c>
      <c r="Q20" s="129">
        <f t="shared" si="0"/>
        <v>0</v>
      </c>
      <c r="R20" s="135">
        <f t="shared" si="8"/>
        <v>0</v>
      </c>
      <c r="S20" s="135">
        <f t="shared" si="1"/>
        <v>0</v>
      </c>
      <c r="T20" s="135">
        <f t="shared" si="2"/>
        <v>0</v>
      </c>
      <c r="U20" s="136" t="str">
        <f>IF(F21="No, and I did not let a third party use the property for free","GST claimable in full",IF(F21="No, but I let a third party use the property for free","To apportion GST claim",IF(F21= "Yes", "To apportion GST claim","-")))</f>
        <v>-</v>
      </c>
      <c r="V20" s="63">
        <f t="shared" si="3"/>
        <v>0</v>
      </c>
      <c r="W20" s="63" t="e">
        <f t="shared" si="9"/>
        <v>#REF!</v>
      </c>
      <c r="X20" s="137" t="e">
        <f t="shared" si="10"/>
        <v>#REF!</v>
      </c>
      <c r="Y20" s="63">
        <f t="shared" si="11"/>
        <v>0</v>
      </c>
      <c r="Z20" s="137" t="e">
        <f>12*('2.Declaration'!$E$15-#REF!)/365</f>
        <v>#REF!</v>
      </c>
      <c r="AA20" s="59">
        <f t="shared" si="4"/>
        <v>0</v>
      </c>
      <c r="AB20" s="59" t="e">
        <f t="shared" si="5"/>
        <v>#REF!</v>
      </c>
      <c r="AC20" s="1" t="e">
        <f>IF(#REF!="Yes",IF(#REF!="",0,1),0)</f>
        <v>#REF!</v>
      </c>
      <c r="AD20" s="1" t="e">
        <f t="shared" si="12"/>
        <v>#REF!</v>
      </c>
    </row>
    <row r="21" spans="1:30" x14ac:dyDescent="0.25">
      <c r="A21" s="57"/>
      <c r="B21" s="76"/>
      <c r="C21" s="138">
        <v>0</v>
      </c>
      <c r="D21" s="287"/>
      <c r="E21" s="296" t="s">
        <v>23</v>
      </c>
      <c r="F21" s="296" t="s">
        <v>23</v>
      </c>
      <c r="G21" s="78" t="str">
        <f t="shared" si="6"/>
        <v>-</v>
      </c>
      <c r="H21" s="139"/>
      <c r="I21" s="288"/>
      <c r="J21" s="80">
        <f t="shared" si="7"/>
        <v>0</v>
      </c>
      <c r="K21" s="83">
        <f t="shared" si="13"/>
        <v>0</v>
      </c>
      <c r="N21" s="242">
        <f>(YEAR('2.Declaration'!$E$15)-YEAR(D22))*12+(MONTH('2.Declaration'!$E$15)-MONTH(D22))</f>
        <v>0</v>
      </c>
      <c r="O21" s="134" t="str">
        <f>IF(N21&lt;6,"Yes",IF(N21&gt;6,"No",IF(DAY(D22)&gt;=DAY('2.Declaration'!$E$15),"Yes","No")))</f>
        <v>Yes</v>
      </c>
      <c r="P21" s="243">
        <f>('2.Declaration'!$E$15-I22)</f>
        <v>0</v>
      </c>
      <c r="Q21" s="129">
        <f t="shared" si="0"/>
        <v>0</v>
      </c>
      <c r="R21" s="135">
        <f t="shared" si="8"/>
        <v>0</v>
      </c>
      <c r="S21" s="135">
        <f t="shared" si="1"/>
        <v>0</v>
      </c>
      <c r="T21" s="135">
        <f t="shared" si="2"/>
        <v>0</v>
      </c>
      <c r="U21" s="136" t="str">
        <f t="shared" ref="U21:U36" si="14">IF(F22="No, and I did not let a third party use the property for free","GST claimable in full",IF(F22="No, but I let a third party use the property for free","To apportion GST claim",IF(F22= "Yes", "To apportion GST claim","-")))</f>
        <v>-</v>
      </c>
      <c r="V21" s="63">
        <f t="shared" si="3"/>
        <v>0</v>
      </c>
      <c r="W21" s="63" t="e">
        <f t="shared" si="9"/>
        <v>#REF!</v>
      </c>
      <c r="X21" s="137" t="e">
        <f t="shared" si="10"/>
        <v>#REF!</v>
      </c>
      <c r="Y21" s="63">
        <f t="shared" si="11"/>
        <v>0</v>
      </c>
      <c r="Z21" s="137" t="e">
        <f>12*('2.Declaration'!$E$15-#REF!)/365</f>
        <v>#REF!</v>
      </c>
      <c r="AA21" s="59">
        <f t="shared" si="4"/>
        <v>0</v>
      </c>
      <c r="AB21" s="59" t="e">
        <f t="shared" si="5"/>
        <v>#REF!</v>
      </c>
      <c r="AC21" s="1" t="e">
        <f>IF(#REF!="Yes",IF(#REF!="",0,1),0)</f>
        <v>#REF!</v>
      </c>
      <c r="AD21" s="1" t="e">
        <f t="shared" si="12"/>
        <v>#REF!</v>
      </c>
    </row>
    <row r="22" spans="1:30" x14ac:dyDescent="0.25">
      <c r="A22" s="75"/>
      <c r="B22" s="76"/>
      <c r="C22" s="138">
        <v>0</v>
      </c>
      <c r="D22" s="287"/>
      <c r="E22" s="296" t="s">
        <v>23</v>
      </c>
      <c r="F22" s="296" t="s">
        <v>23</v>
      </c>
      <c r="G22" s="78" t="str">
        <f t="shared" si="6"/>
        <v>-</v>
      </c>
      <c r="H22" s="139"/>
      <c r="I22" s="288"/>
      <c r="J22" s="80">
        <f t="shared" si="7"/>
        <v>0</v>
      </c>
      <c r="K22" s="83">
        <f t="shared" si="13"/>
        <v>0</v>
      </c>
      <c r="N22" s="242">
        <f>(YEAR('2.Declaration'!$E$15)-YEAR(D23))*12+(MONTH('2.Declaration'!$E$15)-MONTH(D23))</f>
        <v>0</v>
      </c>
      <c r="O22" s="134" t="str">
        <f>IF(N22&lt;6,"Yes",IF(N22&gt;6,"No",IF(DAY(D23)&gt;=DAY('2.Declaration'!$E$15),"Yes","No")))</f>
        <v>Yes</v>
      </c>
      <c r="P22" s="243">
        <f>('2.Declaration'!$E$15-I23)</f>
        <v>0</v>
      </c>
      <c r="Q22" s="129">
        <f t="shared" si="0"/>
        <v>0</v>
      </c>
      <c r="R22" s="135">
        <f t="shared" si="8"/>
        <v>0</v>
      </c>
      <c r="S22" s="135">
        <f t="shared" si="1"/>
        <v>0</v>
      </c>
      <c r="T22" s="135">
        <f t="shared" si="2"/>
        <v>0</v>
      </c>
      <c r="U22" s="136" t="str">
        <f t="shared" si="14"/>
        <v>-</v>
      </c>
      <c r="V22" s="63">
        <f t="shared" si="3"/>
        <v>0</v>
      </c>
      <c r="W22" s="63" t="e">
        <f t="shared" si="9"/>
        <v>#REF!</v>
      </c>
      <c r="X22" s="137" t="e">
        <f t="shared" si="10"/>
        <v>#REF!</v>
      </c>
      <c r="Y22" s="63">
        <f t="shared" si="11"/>
        <v>0</v>
      </c>
      <c r="Z22" s="137" t="e">
        <f>12*('2.Declaration'!$E$15-#REF!)/365</f>
        <v>#REF!</v>
      </c>
      <c r="AA22" s="59">
        <f t="shared" si="4"/>
        <v>0</v>
      </c>
      <c r="AB22" s="59" t="e">
        <f t="shared" si="5"/>
        <v>#REF!</v>
      </c>
      <c r="AC22" s="1" t="e">
        <f>IF(#REF!="Yes",IF(#REF!="",0,1),0)</f>
        <v>#REF!</v>
      </c>
      <c r="AD22" s="1" t="e">
        <f t="shared" si="12"/>
        <v>#REF!</v>
      </c>
    </row>
    <row r="23" spans="1:30" x14ac:dyDescent="0.25">
      <c r="A23" s="57"/>
      <c r="B23" s="76"/>
      <c r="C23" s="138">
        <v>0</v>
      </c>
      <c r="D23" s="287"/>
      <c r="E23" s="296" t="s">
        <v>23</v>
      </c>
      <c r="F23" s="296" t="s">
        <v>23</v>
      </c>
      <c r="G23" s="78" t="str">
        <f t="shared" si="6"/>
        <v>-</v>
      </c>
      <c r="H23" s="139"/>
      <c r="I23" s="288"/>
      <c r="J23" s="80">
        <f t="shared" si="7"/>
        <v>0</v>
      </c>
      <c r="K23" s="83">
        <f t="shared" si="13"/>
        <v>0</v>
      </c>
      <c r="N23" s="242">
        <f>(YEAR('2.Declaration'!$E$15)-YEAR(D24))*12+(MONTH('2.Declaration'!$E$15)-MONTH(D24))</f>
        <v>0</v>
      </c>
      <c r="O23" s="134" t="str">
        <f>IF(N23&lt;6,"Yes",IF(N23&gt;6,"No",IF(DAY(D24)&gt;=DAY('2.Declaration'!$E$15),"Yes","No")))</f>
        <v>Yes</v>
      </c>
      <c r="P23" s="243">
        <f>('2.Declaration'!$E$15-I24)</f>
        <v>0</v>
      </c>
      <c r="Q23" s="129">
        <f t="shared" si="0"/>
        <v>0</v>
      </c>
      <c r="R23" s="135">
        <f t="shared" si="8"/>
        <v>0</v>
      </c>
      <c r="S23" s="135">
        <f t="shared" si="1"/>
        <v>0</v>
      </c>
      <c r="T23" s="135">
        <f t="shared" si="2"/>
        <v>0</v>
      </c>
      <c r="U23" s="136" t="str">
        <f t="shared" si="14"/>
        <v>-</v>
      </c>
      <c r="V23" s="63">
        <f t="shared" si="3"/>
        <v>0</v>
      </c>
      <c r="W23" s="63" t="e">
        <f t="shared" si="9"/>
        <v>#REF!</v>
      </c>
      <c r="X23" s="137" t="e">
        <f t="shared" si="10"/>
        <v>#REF!</v>
      </c>
      <c r="Y23" s="63">
        <f t="shared" si="11"/>
        <v>0</v>
      </c>
      <c r="Z23" s="137" t="e">
        <f>12*('2.Declaration'!$E$15-#REF!)/365</f>
        <v>#REF!</v>
      </c>
      <c r="AA23" s="59">
        <f t="shared" si="4"/>
        <v>0</v>
      </c>
      <c r="AB23" s="59" t="e">
        <f t="shared" si="5"/>
        <v>#REF!</v>
      </c>
      <c r="AC23" s="1" t="e">
        <f>IF(#REF!="Yes",IF(#REF!="",0,1),0)</f>
        <v>#REF!</v>
      </c>
      <c r="AD23" s="1" t="e">
        <f t="shared" si="12"/>
        <v>#REF!</v>
      </c>
    </row>
    <row r="24" spans="1:30" x14ac:dyDescent="0.25">
      <c r="A24" s="75"/>
      <c r="B24" s="76"/>
      <c r="C24" s="138">
        <v>0</v>
      </c>
      <c r="D24" s="287"/>
      <c r="E24" s="296" t="s">
        <v>23</v>
      </c>
      <c r="F24" s="296" t="s">
        <v>23</v>
      </c>
      <c r="G24" s="78" t="str">
        <f t="shared" si="6"/>
        <v>-</v>
      </c>
      <c r="H24" s="139"/>
      <c r="I24" s="288"/>
      <c r="J24" s="80">
        <f t="shared" si="7"/>
        <v>0</v>
      </c>
      <c r="K24" s="83">
        <f t="shared" si="13"/>
        <v>0</v>
      </c>
      <c r="N24" s="242">
        <f>(YEAR('2.Declaration'!$E$15)-YEAR(D25))*12+(MONTH('2.Declaration'!$E$15)-MONTH(D25))</f>
        <v>0</v>
      </c>
      <c r="O24" s="134" t="str">
        <f>IF(N24&lt;6,"Yes",IF(N24&gt;6,"No",IF(DAY(D25)&gt;=DAY('2.Declaration'!$E$15),"Yes","No")))</f>
        <v>Yes</v>
      </c>
      <c r="P24" s="243">
        <f>('2.Declaration'!$E$15-I25)</f>
        <v>0</v>
      </c>
      <c r="Q24" s="129">
        <f t="shared" si="0"/>
        <v>0</v>
      </c>
      <c r="R24" s="135">
        <f t="shared" si="8"/>
        <v>0</v>
      </c>
      <c r="S24" s="135">
        <f t="shared" si="1"/>
        <v>0</v>
      </c>
      <c r="T24" s="135">
        <f t="shared" si="2"/>
        <v>0</v>
      </c>
      <c r="U24" s="136" t="str">
        <f t="shared" si="14"/>
        <v>-</v>
      </c>
      <c r="V24" s="63">
        <f t="shared" si="3"/>
        <v>0</v>
      </c>
      <c r="W24" s="63" t="e">
        <f t="shared" si="9"/>
        <v>#REF!</v>
      </c>
      <c r="X24" s="137" t="e">
        <f t="shared" si="10"/>
        <v>#REF!</v>
      </c>
      <c r="Y24" s="63">
        <f t="shared" si="11"/>
        <v>0</v>
      </c>
      <c r="Z24" s="137" t="e">
        <f>12*('2.Declaration'!$E$15-#REF!)/365</f>
        <v>#REF!</v>
      </c>
      <c r="AA24" s="59">
        <f t="shared" si="4"/>
        <v>0</v>
      </c>
      <c r="AB24" s="59" t="e">
        <f t="shared" si="5"/>
        <v>#REF!</v>
      </c>
      <c r="AC24" s="1" t="e">
        <f>IF(#REF!="Yes",IF(#REF!="",0,1),0)</f>
        <v>#REF!</v>
      </c>
      <c r="AD24" s="1" t="e">
        <f t="shared" si="12"/>
        <v>#REF!</v>
      </c>
    </row>
    <row r="25" spans="1:30" x14ac:dyDescent="0.25">
      <c r="A25" s="57"/>
      <c r="B25" s="76"/>
      <c r="C25" s="138">
        <v>0</v>
      </c>
      <c r="D25" s="287"/>
      <c r="E25" s="296" t="s">
        <v>23</v>
      </c>
      <c r="F25" s="296" t="s">
        <v>23</v>
      </c>
      <c r="G25" s="78" t="str">
        <f t="shared" si="6"/>
        <v>-</v>
      </c>
      <c r="H25" s="139"/>
      <c r="I25" s="288"/>
      <c r="J25" s="80">
        <f t="shared" si="7"/>
        <v>0</v>
      </c>
      <c r="K25" s="83">
        <f t="shared" si="13"/>
        <v>0</v>
      </c>
      <c r="N25" s="242">
        <f>(YEAR('2.Declaration'!$E$15)-YEAR(D26))*12+(MONTH('2.Declaration'!$E$15)-MONTH(D26))</f>
        <v>0</v>
      </c>
      <c r="O25" s="134" t="str">
        <f>IF(N25&lt;6,"Yes",IF(N25&gt;6,"No",IF(DAY(D26)&gt;=DAY('2.Declaration'!$E$15),"Yes","No")))</f>
        <v>Yes</v>
      </c>
      <c r="P25" s="243">
        <f>('2.Declaration'!$E$15-I26)</f>
        <v>0</v>
      </c>
      <c r="Q25" s="129">
        <f t="shared" si="0"/>
        <v>0</v>
      </c>
      <c r="R25" s="135">
        <f t="shared" si="8"/>
        <v>0</v>
      </c>
      <c r="S25" s="135">
        <f t="shared" si="1"/>
        <v>0</v>
      </c>
      <c r="T25" s="135">
        <f t="shared" si="2"/>
        <v>0</v>
      </c>
      <c r="U25" s="136" t="str">
        <f t="shared" si="14"/>
        <v>-</v>
      </c>
      <c r="V25" s="63">
        <f t="shared" si="3"/>
        <v>0</v>
      </c>
      <c r="W25" s="63" t="e">
        <f t="shared" si="9"/>
        <v>#REF!</v>
      </c>
      <c r="X25" s="137" t="e">
        <f t="shared" si="10"/>
        <v>#REF!</v>
      </c>
      <c r="Y25" s="63">
        <f t="shared" si="11"/>
        <v>0</v>
      </c>
      <c r="Z25" s="137" t="e">
        <f>12*('2.Declaration'!$E$15-#REF!)/365</f>
        <v>#REF!</v>
      </c>
      <c r="AA25" s="59">
        <f t="shared" si="4"/>
        <v>0</v>
      </c>
      <c r="AB25" s="59" t="e">
        <f t="shared" si="5"/>
        <v>#REF!</v>
      </c>
      <c r="AC25" s="1" t="e">
        <f>IF(#REF!="Yes",IF(#REF!="",0,1),0)</f>
        <v>#REF!</v>
      </c>
      <c r="AD25" s="1" t="e">
        <f t="shared" si="12"/>
        <v>#REF!</v>
      </c>
    </row>
    <row r="26" spans="1:30" x14ac:dyDescent="0.25">
      <c r="A26" s="75"/>
      <c r="B26" s="76"/>
      <c r="C26" s="138">
        <v>0</v>
      </c>
      <c r="D26" s="287"/>
      <c r="E26" s="296" t="s">
        <v>23</v>
      </c>
      <c r="F26" s="296" t="s">
        <v>23</v>
      </c>
      <c r="G26" s="78" t="str">
        <f t="shared" si="6"/>
        <v>-</v>
      </c>
      <c r="H26" s="139"/>
      <c r="I26" s="288"/>
      <c r="J26" s="80">
        <f t="shared" si="7"/>
        <v>0</v>
      </c>
      <c r="K26" s="83">
        <f t="shared" si="13"/>
        <v>0</v>
      </c>
      <c r="N26" s="242">
        <f>(YEAR('2.Declaration'!$E$15)-YEAR(D27))*12+(MONTH('2.Declaration'!$E$15)-MONTH(D27))</f>
        <v>0</v>
      </c>
      <c r="O26" s="134" t="str">
        <f>IF(N26&lt;6,"Yes",IF(N26&gt;6,"No",IF(DAY(D27)&gt;=DAY('2.Declaration'!$E$15),"Yes","No")))</f>
        <v>Yes</v>
      </c>
      <c r="P26" s="243">
        <f>('2.Declaration'!$E$15-I27)</f>
        <v>0</v>
      </c>
      <c r="Q26" s="129">
        <f t="shared" si="0"/>
        <v>0</v>
      </c>
      <c r="R26" s="135">
        <f t="shared" si="8"/>
        <v>0</v>
      </c>
      <c r="S26" s="135">
        <f t="shared" si="1"/>
        <v>0</v>
      </c>
      <c r="T26" s="135">
        <f t="shared" si="2"/>
        <v>0</v>
      </c>
      <c r="U26" s="136" t="str">
        <f t="shared" si="14"/>
        <v>-</v>
      </c>
      <c r="V26" s="63">
        <f t="shared" si="3"/>
        <v>0</v>
      </c>
      <c r="W26" s="63" t="e">
        <f t="shared" si="9"/>
        <v>#REF!</v>
      </c>
      <c r="X26" s="137" t="e">
        <f t="shared" si="10"/>
        <v>#REF!</v>
      </c>
      <c r="Y26" s="63">
        <f t="shared" si="11"/>
        <v>0</v>
      </c>
      <c r="Z26" s="137" t="e">
        <f>12*('2.Declaration'!$E$15-#REF!)/365</f>
        <v>#REF!</v>
      </c>
      <c r="AA26" s="59">
        <f t="shared" si="4"/>
        <v>0</v>
      </c>
      <c r="AB26" s="59" t="e">
        <f t="shared" si="5"/>
        <v>#REF!</v>
      </c>
      <c r="AC26" s="1" t="e">
        <f>IF(#REF!="Yes",IF(#REF!="",0,1),0)</f>
        <v>#REF!</v>
      </c>
      <c r="AD26" s="1" t="e">
        <f t="shared" si="12"/>
        <v>#REF!</v>
      </c>
    </row>
    <row r="27" spans="1:30" x14ac:dyDescent="0.25">
      <c r="A27" s="57"/>
      <c r="B27" s="76"/>
      <c r="C27" s="138">
        <v>0</v>
      </c>
      <c r="D27" s="287"/>
      <c r="E27" s="296" t="s">
        <v>23</v>
      </c>
      <c r="F27" s="296" t="s">
        <v>23</v>
      </c>
      <c r="G27" s="78" t="str">
        <f t="shared" si="6"/>
        <v>-</v>
      </c>
      <c r="H27" s="139"/>
      <c r="I27" s="288"/>
      <c r="J27" s="80">
        <f t="shared" si="7"/>
        <v>0</v>
      </c>
      <c r="K27" s="83">
        <f t="shared" si="13"/>
        <v>0</v>
      </c>
      <c r="N27" s="242">
        <f>(YEAR('2.Declaration'!$E$15)-YEAR(D28))*12+(MONTH('2.Declaration'!$E$15)-MONTH(D28))</f>
        <v>0</v>
      </c>
      <c r="O27" s="134" t="str">
        <f>IF(N27&lt;6,"Yes",IF(N27&gt;6,"No",IF(DAY(D28)&gt;=DAY('2.Declaration'!$E$15),"Yes","No")))</f>
        <v>Yes</v>
      </c>
      <c r="P27" s="243">
        <f>('2.Declaration'!$E$15-I28)</f>
        <v>0</v>
      </c>
      <c r="Q27" s="129">
        <f t="shared" si="0"/>
        <v>0</v>
      </c>
      <c r="R27" s="135">
        <f t="shared" si="8"/>
        <v>0</v>
      </c>
      <c r="S27" s="135">
        <f t="shared" si="1"/>
        <v>0</v>
      </c>
      <c r="T27" s="135">
        <f t="shared" si="2"/>
        <v>0</v>
      </c>
      <c r="U27" s="136" t="str">
        <f t="shared" si="14"/>
        <v>-</v>
      </c>
      <c r="V27" s="63">
        <f t="shared" si="3"/>
        <v>0</v>
      </c>
      <c r="W27" s="63" t="e">
        <f t="shared" si="9"/>
        <v>#REF!</v>
      </c>
      <c r="X27" s="137" t="e">
        <f t="shared" si="10"/>
        <v>#REF!</v>
      </c>
      <c r="Y27" s="63">
        <f t="shared" si="11"/>
        <v>0</v>
      </c>
      <c r="Z27" s="137" t="e">
        <f>12*('2.Declaration'!$E$15-#REF!)/365</f>
        <v>#REF!</v>
      </c>
      <c r="AA27" s="59">
        <f t="shared" si="4"/>
        <v>0</v>
      </c>
      <c r="AB27" s="59" t="e">
        <f t="shared" si="5"/>
        <v>#REF!</v>
      </c>
      <c r="AC27" s="1" t="e">
        <f>IF(#REF!="Yes",IF(#REF!="",0,1),0)</f>
        <v>#REF!</v>
      </c>
      <c r="AD27" s="1" t="e">
        <f t="shared" si="12"/>
        <v>#REF!</v>
      </c>
    </row>
    <row r="28" spans="1:30" x14ac:dyDescent="0.25">
      <c r="A28" s="75"/>
      <c r="B28" s="76"/>
      <c r="C28" s="138">
        <v>0</v>
      </c>
      <c r="D28" s="287"/>
      <c r="E28" s="296" t="s">
        <v>23</v>
      </c>
      <c r="F28" s="296" t="s">
        <v>23</v>
      </c>
      <c r="G28" s="78" t="str">
        <f t="shared" si="6"/>
        <v>-</v>
      </c>
      <c r="H28" s="139"/>
      <c r="I28" s="288"/>
      <c r="J28" s="80">
        <f t="shared" si="7"/>
        <v>0</v>
      </c>
      <c r="K28" s="83">
        <f t="shared" si="13"/>
        <v>0</v>
      </c>
      <c r="N28" s="242">
        <f>(YEAR('2.Declaration'!$E$15)-YEAR(D29))*12+(MONTH('2.Declaration'!$E$15)-MONTH(D29))</f>
        <v>0</v>
      </c>
      <c r="O28" s="134" t="str">
        <f>IF(N28&lt;6,"Yes",IF(N28&gt;6,"No",IF(DAY(D29)&gt;=DAY('2.Declaration'!$E$15),"Yes","No")))</f>
        <v>Yes</v>
      </c>
      <c r="P28" s="243">
        <f>('2.Declaration'!$E$15-I29)</f>
        <v>0</v>
      </c>
      <c r="Q28" s="129">
        <f t="shared" si="0"/>
        <v>0</v>
      </c>
      <c r="R28" s="135">
        <f t="shared" si="8"/>
        <v>0</v>
      </c>
      <c r="S28" s="135">
        <f t="shared" si="1"/>
        <v>0</v>
      </c>
      <c r="T28" s="135">
        <f t="shared" si="2"/>
        <v>0</v>
      </c>
      <c r="U28" s="136" t="str">
        <f t="shared" si="14"/>
        <v>-</v>
      </c>
      <c r="V28" s="63">
        <f t="shared" si="3"/>
        <v>0</v>
      </c>
      <c r="W28" s="63" t="e">
        <f t="shared" si="9"/>
        <v>#REF!</v>
      </c>
      <c r="X28" s="137" t="e">
        <f t="shared" si="10"/>
        <v>#REF!</v>
      </c>
      <c r="Y28" s="63">
        <f t="shared" si="11"/>
        <v>0</v>
      </c>
      <c r="Z28" s="137" t="e">
        <f>12*('2.Declaration'!$E$15-#REF!)/365</f>
        <v>#REF!</v>
      </c>
      <c r="AA28" s="59">
        <f t="shared" si="4"/>
        <v>0</v>
      </c>
      <c r="AB28" s="59" t="e">
        <f t="shared" si="5"/>
        <v>#REF!</v>
      </c>
      <c r="AC28" s="1" t="e">
        <f>IF(#REF!="Yes",IF(#REF!="",0,1),0)</f>
        <v>#REF!</v>
      </c>
      <c r="AD28" s="1" t="e">
        <f t="shared" si="12"/>
        <v>#REF!</v>
      </c>
    </row>
    <row r="29" spans="1:30" x14ac:dyDescent="0.25">
      <c r="A29" s="57"/>
      <c r="B29" s="76"/>
      <c r="C29" s="138">
        <v>0</v>
      </c>
      <c r="D29" s="287"/>
      <c r="E29" s="296" t="s">
        <v>23</v>
      </c>
      <c r="F29" s="296" t="s">
        <v>23</v>
      </c>
      <c r="G29" s="78" t="str">
        <f t="shared" si="6"/>
        <v>-</v>
      </c>
      <c r="H29" s="139"/>
      <c r="I29" s="288"/>
      <c r="J29" s="80">
        <f t="shared" si="7"/>
        <v>0</v>
      </c>
      <c r="K29" s="83">
        <f t="shared" si="13"/>
        <v>0</v>
      </c>
      <c r="N29" s="242">
        <f>(YEAR('2.Declaration'!$E$15)-YEAR(D30))*12+(MONTH('2.Declaration'!$E$15)-MONTH(D30))</f>
        <v>0</v>
      </c>
      <c r="O29" s="134" t="str">
        <f>IF(N29&lt;6,"Yes",IF(N29&gt;6,"No",IF(DAY(D30)&gt;=DAY('2.Declaration'!$E$15),"Yes","No")))</f>
        <v>Yes</v>
      </c>
      <c r="P29" s="243">
        <f>('2.Declaration'!$E$15-I30)</f>
        <v>0</v>
      </c>
      <c r="Q29" s="129">
        <f t="shared" si="0"/>
        <v>0</v>
      </c>
      <c r="R29" s="135">
        <f t="shared" si="8"/>
        <v>0</v>
      </c>
      <c r="S29" s="135">
        <f t="shared" si="1"/>
        <v>0</v>
      </c>
      <c r="T29" s="135">
        <f t="shared" si="2"/>
        <v>0</v>
      </c>
      <c r="U29" s="136" t="str">
        <f t="shared" si="14"/>
        <v>-</v>
      </c>
      <c r="V29" s="63">
        <f t="shared" si="3"/>
        <v>0</v>
      </c>
      <c r="W29" s="63" t="e">
        <f t="shared" si="9"/>
        <v>#REF!</v>
      </c>
      <c r="X29" s="137" t="e">
        <f t="shared" si="10"/>
        <v>#REF!</v>
      </c>
      <c r="Y29" s="63">
        <f t="shared" si="11"/>
        <v>0</v>
      </c>
      <c r="Z29" s="137" t="e">
        <f>12*('2.Declaration'!$E$15-#REF!)/365</f>
        <v>#REF!</v>
      </c>
      <c r="AA29" s="59">
        <f t="shared" si="4"/>
        <v>0</v>
      </c>
      <c r="AB29" s="59" t="e">
        <f t="shared" si="5"/>
        <v>#REF!</v>
      </c>
      <c r="AC29" s="1" t="e">
        <f>IF(#REF!="Yes",IF(#REF!="",0,1),0)</f>
        <v>#REF!</v>
      </c>
      <c r="AD29" s="1" t="e">
        <f t="shared" si="12"/>
        <v>#REF!</v>
      </c>
    </row>
    <row r="30" spans="1:30" x14ac:dyDescent="0.25">
      <c r="A30" s="75"/>
      <c r="B30" s="76"/>
      <c r="C30" s="138">
        <v>0</v>
      </c>
      <c r="D30" s="287"/>
      <c r="E30" s="296" t="s">
        <v>23</v>
      </c>
      <c r="F30" s="296" t="s">
        <v>23</v>
      </c>
      <c r="G30" s="78" t="str">
        <f t="shared" si="6"/>
        <v>-</v>
      </c>
      <c r="H30" s="139"/>
      <c r="I30" s="288"/>
      <c r="J30" s="80">
        <f t="shared" si="7"/>
        <v>0</v>
      </c>
      <c r="K30" s="83">
        <f t="shared" si="13"/>
        <v>0</v>
      </c>
      <c r="N30" s="242">
        <f>(YEAR('2.Declaration'!$E$15)-YEAR(D31))*12+(MONTH('2.Declaration'!$E$15)-MONTH(D31))</f>
        <v>0</v>
      </c>
      <c r="O30" s="134" t="str">
        <f>IF(N30&lt;6,"Yes",IF(N30&gt;6,"No",IF(DAY(D31)&gt;=DAY('2.Declaration'!$E$15),"Yes","No")))</f>
        <v>Yes</v>
      </c>
      <c r="P30" s="243">
        <f>('2.Declaration'!$E$15-I31)</f>
        <v>0</v>
      </c>
      <c r="Q30" s="129">
        <f t="shared" si="0"/>
        <v>0</v>
      </c>
      <c r="R30" s="135">
        <f t="shared" si="8"/>
        <v>0</v>
      </c>
      <c r="S30" s="135">
        <f t="shared" si="1"/>
        <v>0</v>
      </c>
      <c r="T30" s="135">
        <f t="shared" si="2"/>
        <v>0</v>
      </c>
      <c r="U30" s="136" t="str">
        <f t="shared" si="14"/>
        <v>-</v>
      </c>
      <c r="V30" s="63">
        <f t="shared" si="3"/>
        <v>0</v>
      </c>
      <c r="W30" s="63" t="e">
        <f t="shared" si="9"/>
        <v>#REF!</v>
      </c>
      <c r="X30" s="137" t="e">
        <f t="shared" si="10"/>
        <v>#REF!</v>
      </c>
      <c r="Y30" s="63">
        <f t="shared" si="11"/>
        <v>0</v>
      </c>
      <c r="Z30" s="137" t="e">
        <f>12*('2.Declaration'!$E$15-#REF!)/365</f>
        <v>#REF!</v>
      </c>
      <c r="AA30" s="59">
        <f t="shared" si="4"/>
        <v>0</v>
      </c>
      <c r="AB30" s="59" t="e">
        <f t="shared" si="5"/>
        <v>#REF!</v>
      </c>
      <c r="AC30" s="1" t="e">
        <f>IF(#REF!="Yes",IF(#REF!="",0,1),0)</f>
        <v>#REF!</v>
      </c>
      <c r="AD30" s="1" t="e">
        <f t="shared" si="12"/>
        <v>#REF!</v>
      </c>
    </row>
    <row r="31" spans="1:30" x14ac:dyDescent="0.25">
      <c r="A31" s="57"/>
      <c r="B31" s="76"/>
      <c r="C31" s="138">
        <v>0</v>
      </c>
      <c r="D31" s="287"/>
      <c r="E31" s="296" t="s">
        <v>23</v>
      </c>
      <c r="F31" s="296" t="s">
        <v>23</v>
      </c>
      <c r="G31" s="78" t="str">
        <f t="shared" si="6"/>
        <v>-</v>
      </c>
      <c r="H31" s="139"/>
      <c r="I31" s="288"/>
      <c r="J31" s="80">
        <f t="shared" si="7"/>
        <v>0</v>
      </c>
      <c r="K31" s="83">
        <f t="shared" si="13"/>
        <v>0</v>
      </c>
      <c r="N31" s="242">
        <f>(YEAR('2.Declaration'!$E$15)-YEAR(D32))*12+(MONTH('2.Declaration'!$E$15)-MONTH(D32))</f>
        <v>0</v>
      </c>
      <c r="O31" s="134" t="str">
        <f>IF(N31&lt;6,"Yes",IF(N31&gt;6,"No",IF(DAY(D32)&gt;=DAY('2.Declaration'!$E$15),"Yes","No")))</f>
        <v>Yes</v>
      </c>
      <c r="P31" s="243">
        <f>('2.Declaration'!$E$15-I32)</f>
        <v>0</v>
      </c>
      <c r="Q31" s="129">
        <f t="shared" si="0"/>
        <v>0</v>
      </c>
      <c r="R31" s="135">
        <f t="shared" si="8"/>
        <v>0</v>
      </c>
      <c r="S31" s="135">
        <f t="shared" si="1"/>
        <v>0</v>
      </c>
      <c r="T31" s="135">
        <f t="shared" si="2"/>
        <v>0</v>
      </c>
      <c r="U31" s="136" t="str">
        <f t="shared" si="14"/>
        <v>-</v>
      </c>
      <c r="V31" s="63">
        <f t="shared" si="3"/>
        <v>0</v>
      </c>
      <c r="W31" s="63" t="e">
        <f t="shared" si="9"/>
        <v>#REF!</v>
      </c>
      <c r="X31" s="137" t="e">
        <f t="shared" si="10"/>
        <v>#REF!</v>
      </c>
      <c r="Y31" s="63">
        <f t="shared" si="11"/>
        <v>0</v>
      </c>
      <c r="Z31" s="137" t="e">
        <f>12*('2.Declaration'!$E$15-#REF!)/365</f>
        <v>#REF!</v>
      </c>
      <c r="AA31" s="59">
        <f t="shared" si="4"/>
        <v>0</v>
      </c>
      <c r="AB31" s="59" t="e">
        <f t="shared" si="5"/>
        <v>#REF!</v>
      </c>
      <c r="AC31" s="1" t="e">
        <f>IF(#REF!="Yes",IF(#REF!="",0,1),0)</f>
        <v>#REF!</v>
      </c>
      <c r="AD31" s="1" t="e">
        <f t="shared" si="12"/>
        <v>#REF!</v>
      </c>
    </row>
    <row r="32" spans="1:30" x14ac:dyDescent="0.25">
      <c r="A32" s="75"/>
      <c r="B32" s="76"/>
      <c r="C32" s="138">
        <v>0</v>
      </c>
      <c r="D32" s="287"/>
      <c r="E32" s="296" t="s">
        <v>23</v>
      </c>
      <c r="F32" s="296" t="s">
        <v>23</v>
      </c>
      <c r="G32" s="78" t="str">
        <f t="shared" si="6"/>
        <v>-</v>
      </c>
      <c r="H32" s="139"/>
      <c r="I32" s="288"/>
      <c r="J32" s="80">
        <f t="shared" si="7"/>
        <v>0</v>
      </c>
      <c r="K32" s="83">
        <f t="shared" si="13"/>
        <v>0</v>
      </c>
      <c r="N32" s="242">
        <f>(YEAR('2.Declaration'!$E$15)-YEAR(D33))*12+(MONTH('2.Declaration'!$E$15)-MONTH(D33))</f>
        <v>0</v>
      </c>
      <c r="O32" s="134" t="str">
        <f>IF(N32&lt;6,"Yes",IF(N32&gt;6,"No",IF(DAY(D33)&gt;=DAY('2.Declaration'!$E$15),"Yes","No")))</f>
        <v>Yes</v>
      </c>
      <c r="P32" s="243">
        <f>('2.Declaration'!$E$15-I33)</f>
        <v>0</v>
      </c>
      <c r="Q32" s="129">
        <f t="shared" si="0"/>
        <v>0</v>
      </c>
      <c r="R32" s="135">
        <f t="shared" si="8"/>
        <v>0</v>
      </c>
      <c r="S32" s="135">
        <f t="shared" si="1"/>
        <v>0</v>
      </c>
      <c r="T32" s="135">
        <f t="shared" si="2"/>
        <v>0</v>
      </c>
      <c r="U32" s="136" t="str">
        <f t="shared" si="14"/>
        <v>-</v>
      </c>
      <c r="V32" s="63">
        <f t="shared" si="3"/>
        <v>0</v>
      </c>
      <c r="W32" s="63" t="e">
        <f t="shared" si="9"/>
        <v>#REF!</v>
      </c>
      <c r="X32" s="137" t="e">
        <f t="shared" si="10"/>
        <v>#REF!</v>
      </c>
      <c r="Y32" s="63">
        <f t="shared" si="11"/>
        <v>0</v>
      </c>
      <c r="Z32" s="137" t="e">
        <f>12*('2.Declaration'!$E$15-#REF!)/365</f>
        <v>#REF!</v>
      </c>
      <c r="AA32" s="59">
        <f t="shared" si="4"/>
        <v>0</v>
      </c>
      <c r="AB32" s="59" t="e">
        <f t="shared" si="5"/>
        <v>#REF!</v>
      </c>
      <c r="AC32" s="1" t="e">
        <f>IF(#REF!="Yes",IF(#REF!="",0,1),0)</f>
        <v>#REF!</v>
      </c>
      <c r="AD32" s="1" t="e">
        <f t="shared" si="12"/>
        <v>#REF!</v>
      </c>
    </row>
    <row r="33" spans="1:30" x14ac:dyDescent="0.25">
      <c r="A33" s="57"/>
      <c r="B33" s="76"/>
      <c r="C33" s="138">
        <v>0</v>
      </c>
      <c r="D33" s="287"/>
      <c r="E33" s="296" t="s">
        <v>23</v>
      </c>
      <c r="F33" s="296" t="s">
        <v>23</v>
      </c>
      <c r="G33" s="78" t="str">
        <f t="shared" si="6"/>
        <v>-</v>
      </c>
      <c r="H33" s="139"/>
      <c r="I33" s="288"/>
      <c r="J33" s="80">
        <f t="shared" si="7"/>
        <v>0</v>
      </c>
      <c r="K33" s="83">
        <f t="shared" si="13"/>
        <v>0</v>
      </c>
      <c r="N33" s="242">
        <f>(YEAR('2.Declaration'!$E$15)-YEAR(D34))*12+(MONTH('2.Declaration'!$E$15)-MONTH(D34))</f>
        <v>0</v>
      </c>
      <c r="O33" s="134" t="str">
        <f>IF(N33&lt;6,"Yes",IF(N33&gt;6,"No",IF(DAY(D34)&gt;=DAY('2.Declaration'!$E$15),"Yes","No")))</f>
        <v>Yes</v>
      </c>
      <c r="P33" s="243">
        <f>('2.Declaration'!$E$15-I34)</f>
        <v>0</v>
      </c>
      <c r="Q33" s="129">
        <f t="shared" si="0"/>
        <v>0</v>
      </c>
      <c r="R33" s="135">
        <f t="shared" si="8"/>
        <v>0</v>
      </c>
      <c r="S33" s="135">
        <f t="shared" si="1"/>
        <v>0</v>
      </c>
      <c r="T33" s="135">
        <f t="shared" si="2"/>
        <v>0</v>
      </c>
      <c r="U33" s="136" t="str">
        <f t="shared" si="14"/>
        <v>-</v>
      </c>
      <c r="V33" s="63">
        <f t="shared" si="3"/>
        <v>0</v>
      </c>
      <c r="W33" s="63" t="e">
        <f t="shared" si="9"/>
        <v>#REF!</v>
      </c>
      <c r="X33" s="137" t="e">
        <f t="shared" si="10"/>
        <v>#REF!</v>
      </c>
      <c r="Y33" s="63">
        <f t="shared" si="11"/>
        <v>0</v>
      </c>
      <c r="Z33" s="137" t="e">
        <f>12*('2.Declaration'!$E$15-#REF!)/365</f>
        <v>#REF!</v>
      </c>
      <c r="AA33" s="59">
        <f t="shared" si="4"/>
        <v>0</v>
      </c>
      <c r="AB33" s="59" t="e">
        <f t="shared" si="5"/>
        <v>#REF!</v>
      </c>
      <c r="AC33" s="1" t="e">
        <f>IF(#REF!="Yes",IF(#REF!="",0,1),0)</f>
        <v>#REF!</v>
      </c>
      <c r="AD33" s="1" t="e">
        <f t="shared" si="12"/>
        <v>#REF!</v>
      </c>
    </row>
    <row r="34" spans="1:30" x14ac:dyDescent="0.25">
      <c r="A34" s="75"/>
      <c r="B34" s="76"/>
      <c r="C34" s="138">
        <v>0</v>
      </c>
      <c r="D34" s="287"/>
      <c r="E34" s="296" t="s">
        <v>23</v>
      </c>
      <c r="F34" s="296" t="s">
        <v>23</v>
      </c>
      <c r="G34" s="78" t="str">
        <f t="shared" si="6"/>
        <v>-</v>
      </c>
      <c r="H34" s="139"/>
      <c r="I34" s="288"/>
      <c r="J34" s="80">
        <f t="shared" si="7"/>
        <v>0</v>
      </c>
      <c r="K34" s="83">
        <f t="shared" si="13"/>
        <v>0</v>
      </c>
      <c r="N34" s="242">
        <f>(YEAR('2.Declaration'!$E$15)-YEAR(D35))*12+(MONTH('2.Declaration'!$E$15)-MONTH(D35))</f>
        <v>0</v>
      </c>
      <c r="O34" s="134" t="str">
        <f>IF(N34&lt;6,"Yes",IF(N34&gt;6,"No",IF(DAY(D35)&gt;=DAY('2.Declaration'!$E$15),"Yes","No")))</f>
        <v>Yes</v>
      </c>
      <c r="P34" s="243">
        <f>('2.Declaration'!$E$15-I35)</f>
        <v>0</v>
      </c>
      <c r="Q34" s="129">
        <f t="shared" si="0"/>
        <v>0</v>
      </c>
      <c r="R34" s="135">
        <f t="shared" si="8"/>
        <v>0</v>
      </c>
      <c r="S34" s="135">
        <f t="shared" si="1"/>
        <v>0</v>
      </c>
      <c r="T34" s="135">
        <f t="shared" si="2"/>
        <v>0</v>
      </c>
      <c r="U34" s="136" t="str">
        <f t="shared" si="14"/>
        <v>-</v>
      </c>
      <c r="V34" s="63">
        <f t="shared" si="3"/>
        <v>0</v>
      </c>
      <c r="W34" s="63" t="e">
        <f t="shared" si="9"/>
        <v>#REF!</v>
      </c>
      <c r="X34" s="137" t="e">
        <f t="shared" si="10"/>
        <v>#REF!</v>
      </c>
      <c r="Y34" s="63">
        <f t="shared" si="11"/>
        <v>0</v>
      </c>
      <c r="Z34" s="137" t="e">
        <f>12*('2.Declaration'!$E$15-#REF!)/365</f>
        <v>#REF!</v>
      </c>
      <c r="AA34" s="59">
        <f t="shared" si="4"/>
        <v>0</v>
      </c>
      <c r="AB34" s="59" t="e">
        <f t="shared" si="5"/>
        <v>#REF!</v>
      </c>
      <c r="AC34" s="1" t="e">
        <f>IF(#REF!="Yes",IF(#REF!="",0,1),0)</f>
        <v>#REF!</v>
      </c>
      <c r="AD34" s="1" t="e">
        <f t="shared" si="12"/>
        <v>#REF!</v>
      </c>
    </row>
    <row r="35" spans="1:30" x14ac:dyDescent="0.25">
      <c r="A35" s="57"/>
      <c r="B35" s="76"/>
      <c r="C35" s="138">
        <v>0</v>
      </c>
      <c r="D35" s="287"/>
      <c r="E35" s="296" t="s">
        <v>23</v>
      </c>
      <c r="F35" s="296" t="s">
        <v>23</v>
      </c>
      <c r="G35" s="78" t="str">
        <f t="shared" si="6"/>
        <v>-</v>
      </c>
      <c r="H35" s="139"/>
      <c r="I35" s="288"/>
      <c r="J35" s="80">
        <f t="shared" si="7"/>
        <v>0</v>
      </c>
      <c r="K35" s="83">
        <f t="shared" si="13"/>
        <v>0</v>
      </c>
      <c r="N35" s="242">
        <f>(YEAR('2.Declaration'!$E$15)-YEAR(D36))*12+(MONTH('2.Declaration'!$E$15)-MONTH(D36))</f>
        <v>0</v>
      </c>
      <c r="O35" s="134" t="str">
        <f>IF(N35&lt;6,"Yes",IF(N35&gt;6,"No",IF(DAY(D36)&gt;=DAY('2.Declaration'!$E$15),"Yes","No")))</f>
        <v>Yes</v>
      </c>
      <c r="P35" s="243">
        <f>('2.Declaration'!$E$15-I36)</f>
        <v>0</v>
      </c>
      <c r="Q35" s="129">
        <f t="shared" si="0"/>
        <v>0</v>
      </c>
      <c r="R35" s="135">
        <f t="shared" si="8"/>
        <v>0</v>
      </c>
      <c r="S35" s="135">
        <f t="shared" si="1"/>
        <v>0</v>
      </c>
      <c r="T35" s="135">
        <f t="shared" si="2"/>
        <v>0</v>
      </c>
      <c r="U35" s="136" t="str">
        <f t="shared" si="14"/>
        <v>-</v>
      </c>
      <c r="V35" s="63">
        <f t="shared" si="3"/>
        <v>0</v>
      </c>
      <c r="W35" s="63" t="e">
        <f t="shared" si="9"/>
        <v>#REF!</v>
      </c>
      <c r="X35" s="137" t="e">
        <f t="shared" si="10"/>
        <v>#REF!</v>
      </c>
      <c r="Y35" s="63">
        <f t="shared" si="11"/>
        <v>0</v>
      </c>
      <c r="Z35" s="137" t="e">
        <f>12*('2.Declaration'!$E$15-#REF!)/365</f>
        <v>#REF!</v>
      </c>
      <c r="AA35" s="59">
        <f t="shared" si="4"/>
        <v>0</v>
      </c>
      <c r="AB35" s="59" t="e">
        <f t="shared" si="5"/>
        <v>#REF!</v>
      </c>
      <c r="AC35" s="1" t="e">
        <f>IF(#REF!="Yes",IF(#REF!="",0,1),0)</f>
        <v>#REF!</v>
      </c>
      <c r="AD35" s="1" t="e">
        <f t="shared" si="12"/>
        <v>#REF!</v>
      </c>
    </row>
    <row r="36" spans="1:30" x14ac:dyDescent="0.25">
      <c r="A36" s="75"/>
      <c r="B36" s="76"/>
      <c r="C36" s="138">
        <v>0</v>
      </c>
      <c r="D36" s="287"/>
      <c r="E36" s="296" t="s">
        <v>23</v>
      </c>
      <c r="F36" s="296" t="s">
        <v>23</v>
      </c>
      <c r="G36" s="78" t="str">
        <f t="shared" si="6"/>
        <v>-</v>
      </c>
      <c r="H36" s="139"/>
      <c r="I36" s="288"/>
      <c r="J36" s="80">
        <f t="shared" si="7"/>
        <v>0</v>
      </c>
      <c r="K36" s="83">
        <f t="shared" si="13"/>
        <v>0</v>
      </c>
      <c r="N36" s="242">
        <f>(YEAR('2.Declaration'!$E$15)-YEAR(D37))*12+(MONTH('2.Declaration'!$E$15)-MONTH(D37))</f>
        <v>0</v>
      </c>
      <c r="O36" s="134" t="str">
        <f>IF(N36&lt;6,"Yes",IF(N36&gt;6,"No",IF(DAY(D37)&gt;=DAY('2.Declaration'!$E$15),"Yes","No")))</f>
        <v>Yes</v>
      </c>
      <c r="P36" s="243">
        <f>('2.Declaration'!$E$15-I37)</f>
        <v>0</v>
      </c>
      <c r="Q36" s="129">
        <f t="shared" si="0"/>
        <v>0</v>
      </c>
      <c r="R36" s="135">
        <f t="shared" si="8"/>
        <v>0</v>
      </c>
      <c r="S36" s="135">
        <f t="shared" si="1"/>
        <v>0</v>
      </c>
      <c r="T36" s="135">
        <f t="shared" si="2"/>
        <v>0</v>
      </c>
      <c r="U36" s="136" t="str">
        <f t="shared" si="14"/>
        <v>-</v>
      </c>
      <c r="V36" s="63">
        <f t="shared" si="3"/>
        <v>0</v>
      </c>
      <c r="W36" s="63" t="e">
        <f t="shared" si="9"/>
        <v>#REF!</v>
      </c>
      <c r="X36" s="137" t="e">
        <f t="shared" si="10"/>
        <v>#REF!</v>
      </c>
      <c r="Y36" s="63">
        <f t="shared" si="11"/>
        <v>0</v>
      </c>
      <c r="Z36" s="137" t="e">
        <f>12*('2.Declaration'!$E$15-#REF!)/365</f>
        <v>#REF!</v>
      </c>
      <c r="AA36" s="59">
        <f t="shared" si="4"/>
        <v>0</v>
      </c>
      <c r="AB36" s="59" t="e">
        <f t="shared" si="5"/>
        <v>#REF!</v>
      </c>
      <c r="AC36" s="1" t="e">
        <f>IF(#REF!="Yes",IF(#REF!="",0,1),0)</f>
        <v>#REF!</v>
      </c>
      <c r="AD36" s="1" t="e">
        <f t="shared" si="12"/>
        <v>#REF!</v>
      </c>
    </row>
    <row r="37" spans="1:30" x14ac:dyDescent="0.25">
      <c r="A37" s="57"/>
      <c r="B37" s="76"/>
      <c r="C37" s="138">
        <v>0</v>
      </c>
      <c r="D37" s="287"/>
      <c r="E37" s="296" t="s">
        <v>23</v>
      </c>
      <c r="F37" s="296" t="s">
        <v>23</v>
      </c>
      <c r="G37" s="78" t="str">
        <f t="shared" si="6"/>
        <v>-</v>
      </c>
      <c r="H37" s="139"/>
      <c r="I37" s="288"/>
      <c r="J37" s="80">
        <f t="shared" si="7"/>
        <v>0</v>
      </c>
      <c r="K37" s="83">
        <f t="shared" si="13"/>
        <v>0</v>
      </c>
      <c r="N37" s="36"/>
      <c r="O37"/>
      <c r="W37" s="36"/>
    </row>
    <row r="38" spans="1:30" x14ac:dyDescent="0.25">
      <c r="B38" s="436" t="s">
        <v>245</v>
      </c>
      <c r="C38" s="437"/>
      <c r="D38" s="437"/>
      <c r="E38" s="437"/>
      <c r="F38" s="437"/>
      <c r="G38" s="437"/>
      <c r="H38" s="437"/>
      <c r="J38" s="98">
        <f>SUM(J18:J37)</f>
        <v>0</v>
      </c>
      <c r="K38" s="83">
        <f>SUM(K18:K37)</f>
        <v>0</v>
      </c>
      <c r="N38" s="36"/>
      <c r="V38"/>
    </row>
    <row r="39" spans="1:30" x14ac:dyDescent="0.25">
      <c r="B39" s="315" t="s">
        <v>246</v>
      </c>
      <c r="C39" s="314"/>
      <c r="D39" s="314"/>
      <c r="E39" s="314"/>
      <c r="F39" s="314"/>
      <c r="G39" s="314"/>
      <c r="H39" s="314"/>
      <c r="Q39"/>
      <c r="R39"/>
      <c r="S39"/>
      <c r="T39"/>
      <c r="U39"/>
      <c r="V39"/>
    </row>
    <row r="40" spans="1:30" ht="18" x14ac:dyDescent="0.25">
      <c r="B40" s="377" t="s">
        <v>230</v>
      </c>
      <c r="C40" s="377"/>
      <c r="D40" s="377"/>
      <c r="E40" s="377"/>
      <c r="F40" s="377"/>
      <c r="G40" s="377"/>
      <c r="H40" s="377"/>
      <c r="I40" s="377"/>
      <c r="J40" s="111"/>
      <c r="L40" s="58"/>
      <c r="Q40"/>
      <c r="R40"/>
      <c r="S40"/>
      <c r="T40"/>
      <c r="U40"/>
      <c r="V40"/>
    </row>
    <row r="41" spans="1:30" x14ac:dyDescent="0.25">
      <c r="Q41"/>
      <c r="R41"/>
      <c r="S41"/>
      <c r="T41"/>
      <c r="U41"/>
      <c r="V41"/>
    </row>
    <row r="42" spans="1:30" x14ac:dyDescent="0.25">
      <c r="B42" s="60"/>
      <c r="C42" s="60"/>
      <c r="D42" s="60"/>
      <c r="Q42"/>
      <c r="R42"/>
      <c r="S42"/>
      <c r="T42"/>
      <c r="U42"/>
      <c r="V42"/>
    </row>
    <row r="43" spans="1:30" x14ac:dyDescent="0.25">
      <c r="B43" s="60"/>
      <c r="C43" s="60"/>
      <c r="D43" s="60"/>
      <c r="E43" s="60"/>
      <c r="F43" s="60"/>
      <c r="Q43"/>
      <c r="R43"/>
      <c r="S43"/>
      <c r="T43"/>
      <c r="U43"/>
      <c r="V43"/>
    </row>
    <row r="44" spans="1:30" x14ac:dyDescent="0.25">
      <c r="B44" s="60"/>
      <c r="C44" s="60"/>
      <c r="D44" s="60"/>
      <c r="E44" s="60"/>
      <c r="F44" s="60"/>
      <c r="Q44"/>
      <c r="R44"/>
      <c r="S44"/>
      <c r="T44"/>
      <c r="U44"/>
      <c r="V44"/>
    </row>
    <row r="45" spans="1:30" x14ac:dyDescent="0.25">
      <c r="B45" s="60"/>
      <c r="C45" s="60"/>
      <c r="D45" s="60"/>
      <c r="E45" s="60"/>
      <c r="F45" s="60"/>
      <c r="Q45"/>
      <c r="R45"/>
      <c r="S45"/>
      <c r="T45"/>
      <c r="U45"/>
      <c r="V45"/>
    </row>
    <row r="46" spans="1:30" x14ac:dyDescent="0.25">
      <c r="B46" s="60"/>
      <c r="C46" s="60"/>
      <c r="D46" s="60"/>
      <c r="E46" s="60"/>
      <c r="F46" s="60"/>
      <c r="Q46"/>
      <c r="R46"/>
      <c r="S46"/>
      <c r="T46"/>
      <c r="U46"/>
      <c r="V46"/>
    </row>
    <row r="47" spans="1:30" x14ac:dyDescent="0.25">
      <c r="B47" s="60"/>
      <c r="C47" s="60"/>
      <c r="D47" s="60"/>
      <c r="E47" s="60"/>
      <c r="F47" s="60"/>
      <c r="Q47"/>
      <c r="R47"/>
      <c r="S47"/>
      <c r="T47"/>
      <c r="U47"/>
      <c r="V47"/>
    </row>
    <row r="48" spans="1:30" x14ac:dyDescent="0.25">
      <c r="B48" s="60"/>
      <c r="C48" s="60"/>
      <c r="D48" s="60"/>
      <c r="E48" s="60"/>
      <c r="F48" s="60"/>
      <c r="Q48"/>
      <c r="R48"/>
      <c r="S48"/>
      <c r="T48"/>
      <c r="U48"/>
      <c r="V48"/>
    </row>
    <row r="49" spans="2:22" x14ac:dyDescent="0.25">
      <c r="B49" s="60"/>
      <c r="C49" s="60"/>
      <c r="D49" s="60"/>
      <c r="E49" s="60"/>
      <c r="F49" s="60"/>
      <c r="Q49"/>
      <c r="R49"/>
      <c r="S49"/>
      <c r="T49"/>
      <c r="U49"/>
      <c r="V49"/>
    </row>
    <row r="50" spans="2:22" x14ac:dyDescent="0.25">
      <c r="B50" s="60"/>
      <c r="C50" s="60"/>
      <c r="D50" s="60"/>
      <c r="E50" s="60"/>
      <c r="F50" s="60"/>
      <c r="Q50"/>
      <c r="R50"/>
      <c r="S50"/>
      <c r="T50"/>
      <c r="U50"/>
      <c r="V50"/>
    </row>
    <row r="51" spans="2:22" x14ac:dyDescent="0.25">
      <c r="B51" s="60"/>
      <c r="C51" s="60"/>
      <c r="D51" s="60"/>
      <c r="E51" s="60"/>
      <c r="F51" s="60"/>
      <c r="Q51"/>
      <c r="R51"/>
      <c r="S51"/>
      <c r="T51"/>
      <c r="U51"/>
      <c r="V51"/>
    </row>
    <row r="52" spans="2:22" x14ac:dyDescent="0.25">
      <c r="B52" s="60"/>
      <c r="C52" s="60"/>
      <c r="D52" s="60"/>
      <c r="E52" s="60"/>
      <c r="F52" s="60"/>
    </row>
    <row r="53" spans="2:22" x14ac:dyDescent="0.25"/>
    <row r="54" spans="2:22" x14ac:dyDescent="0.25"/>
    <row r="55" spans="2:22" x14ac:dyDescent="0.25"/>
    <row r="56" spans="2:22" hidden="1" x14ac:dyDescent="0.25"/>
  </sheetData>
  <sheetProtection algorithmName="SHA-512" hashValue="2/hMqQU4gbcpY20wKDuJ5o+RhVpa0XnoWHcGovAUKnPYQlJJ72DbShMV/gZnymoSMZzuvfuSMPtpVNjnevKTyQ==" saltValue="oDKcYSiHdfg5Kz2Ya7nGkA==" spinCount="100000" sheet="1" objects="1" scenarios="1"/>
  <mergeCells count="11">
    <mergeCell ref="B11:H11"/>
    <mergeCell ref="B12:E12"/>
    <mergeCell ref="B13:E13"/>
    <mergeCell ref="B38:H38"/>
    <mergeCell ref="B40:I40"/>
    <mergeCell ref="B10:H10"/>
    <mergeCell ref="C2:E2"/>
    <mergeCell ref="C3:E3"/>
    <mergeCell ref="C4:E4"/>
    <mergeCell ref="B8:J8"/>
    <mergeCell ref="B9:H9"/>
  </mergeCells>
  <conditionalFormatting sqref="E18:E37">
    <cfRule type="expression" dxfId="50" priority="3">
      <formula>$D18&gt;0</formula>
    </cfRule>
  </conditionalFormatting>
  <conditionalFormatting sqref="F18:F37">
    <cfRule type="expression" dxfId="49" priority="2">
      <formula>$E18="Yes"</formula>
    </cfRule>
  </conditionalFormatting>
  <conditionalFormatting sqref="G18:G37">
    <cfRule type="expression" dxfId="48" priority="1">
      <formula>$O17="No"</formula>
    </cfRule>
  </conditionalFormatting>
  <conditionalFormatting sqref="H18:I37">
    <cfRule type="expression" dxfId="47" priority="4">
      <formula>$G18="To apportion GST claim"</formula>
    </cfRule>
  </conditionalFormatting>
  <dataValidations count="7">
    <dataValidation type="custom" operator="greaterThanOrEqual" allowBlank="1" showInputMessage="1" showErrorMessage="1" error="The goods are acquired within 6 months from_x000a_ GST registration. Please use other apportionment formula." sqref="D18:D37" xr:uid="{B2A2C91C-FCDB-425D-BCEA-B1FBF62F8AA8}">
      <formula1>O17="No"</formula1>
    </dataValidation>
    <dataValidation type="whole" operator="greaterThanOrEqual" allowBlank="1" showInputMessage="1" showErrorMessage="1" sqref="J18:J37" xr:uid="{E26290FD-998A-404D-BE71-A9BF3FE9F323}">
      <formula1>0</formula1>
    </dataValidation>
    <dataValidation type="list" allowBlank="1" showInputMessage="1" showErrorMessage="1" sqref="F18:F37" xr:uid="{89391778-A600-4CD5-8BDA-875FB20D4DD9}">
      <formula1>$O$9:$O$12</formula1>
    </dataValidation>
    <dataValidation type="list" allowBlank="1" showInputMessage="1" showErrorMessage="1" sqref="E18:E37" xr:uid="{156C9F4B-203C-4731-8716-8D5D502CEFD3}">
      <formula1>$N$9:$N$11</formula1>
    </dataValidation>
    <dataValidation allowBlank="1" showInputMessage="1" showErrorMessage="1" prompt="The date when the immovable property is made available to you (e.g. date when temporary occupation permit is issued)_x000a_" sqref="I17" xr:uid="{C33336D0-A16D-4F8A-92B6-CE3006BE67CC}"/>
    <dataValidation type="decimal" operator="greaterThanOrEqual" allowBlank="1" showInputMessage="1" showErrorMessage="1" sqref="C18:C37" xr:uid="{4B7C5186-BF2A-41C0-ABB0-29C3A8ED2D85}">
      <formula1>0</formula1>
    </dataValidation>
    <dataValidation allowBlank="1" showInputMessage="1" showErrorMessage="1" prompt="# Refer to the formula above for the input tax allowable" sqref="J17" xr:uid="{238103E0-06AE-4FBF-9FB0-20DF6B38C822}"/>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date" allowBlank="1" showInputMessage="1" showErrorMessage="1" errorTitle="Error" error="Date of property put into use must be after Date of Purchase and before date of GST Registration" xr:uid="{1E177A91-A003-4149-AD7F-743AD5D48810}">
          <x14:formula1>
            <xm:f>D18</xm:f>
          </x14:formula1>
          <x14:formula2>
            <xm:f>'2.Declaration'!$E$15</xm:f>
          </x14:formula2>
          <xm:sqref>I18:I28 I30:I37 I29</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707E8-AFE2-4F73-8A7F-D224928C5868}">
  <sheetPr>
    <pageSetUpPr fitToPage="1"/>
  </sheetPr>
  <dimension ref="A1:AI56"/>
  <sheetViews>
    <sheetView showGridLines="0" zoomScale="70" zoomScaleNormal="70" workbookViewId="0">
      <selection activeCell="G29" sqref="G29"/>
    </sheetView>
  </sheetViews>
  <sheetFormatPr defaultColWidth="0" defaultRowHeight="15" customHeight="1" zeroHeight="1" x14ac:dyDescent="0.25"/>
  <cols>
    <col min="1" max="1" width="9.140625" customWidth="1"/>
    <col min="2" max="2" width="41.7109375" customWidth="1"/>
    <col min="3" max="3" width="19.7109375" customWidth="1"/>
    <col min="4" max="4" width="21.5703125" customWidth="1"/>
    <col min="5" max="5" width="42" customWidth="1"/>
    <col min="6" max="6" width="56.85546875" customWidth="1"/>
    <col min="7" max="7" width="57.7109375" customWidth="1"/>
    <col min="8" max="8" width="28.7109375" customWidth="1"/>
    <col min="9" max="10" width="37.7109375" customWidth="1"/>
    <col min="11" max="11" width="37.7109375" hidden="1" customWidth="1"/>
    <col min="12" max="14" width="19.7109375" hidden="1" customWidth="1"/>
    <col min="15" max="22" width="9.140625" style="36" hidden="1" customWidth="1"/>
    <col min="23" max="16384" width="9.140625" hidden="1"/>
  </cols>
  <sheetData>
    <row r="1" spans="2:35" x14ac:dyDescent="0.25">
      <c r="S1"/>
      <c r="T1"/>
      <c r="U1"/>
      <c r="V1"/>
    </row>
    <row r="2" spans="2:35" ht="18" x14ac:dyDescent="0.25">
      <c r="B2" s="62" t="s">
        <v>3</v>
      </c>
      <c r="C2" s="408">
        <f>'2.Declaration'!E7</f>
        <v>0</v>
      </c>
      <c r="D2" s="408"/>
      <c r="E2" s="408"/>
      <c r="F2" s="20"/>
      <c r="G2" s="20"/>
      <c r="H2" s="20"/>
      <c r="S2"/>
      <c r="T2"/>
      <c r="U2"/>
      <c r="V2"/>
    </row>
    <row r="3" spans="2:35" ht="18" x14ac:dyDescent="0.25">
      <c r="B3" s="64" t="s">
        <v>4</v>
      </c>
      <c r="C3" s="409">
        <f>'2.Declaration'!E11</f>
        <v>0</v>
      </c>
      <c r="D3" s="410"/>
      <c r="E3" s="410"/>
      <c r="F3" s="65"/>
      <c r="G3" s="20"/>
      <c r="H3" s="20"/>
      <c r="S3"/>
      <c r="T3"/>
      <c r="U3"/>
      <c r="V3"/>
    </row>
    <row r="4" spans="2:35" ht="18" x14ac:dyDescent="0.25">
      <c r="B4" s="66" t="s">
        <v>11</v>
      </c>
      <c r="C4" s="382">
        <f>'2.Declaration'!E15</f>
        <v>0</v>
      </c>
      <c r="D4" s="383"/>
      <c r="E4" s="383"/>
      <c r="F4" s="67"/>
      <c r="G4" s="24"/>
      <c r="H4" s="24"/>
      <c r="S4"/>
      <c r="T4"/>
      <c r="U4"/>
      <c r="V4"/>
    </row>
    <row r="5" spans="2:35" x14ac:dyDescent="0.25"/>
    <row r="6" spans="2:35" ht="18" x14ac:dyDescent="0.25">
      <c r="B6" s="121" t="s">
        <v>21</v>
      </c>
      <c r="C6" s="4"/>
      <c r="D6" s="4"/>
      <c r="E6" s="4"/>
      <c r="F6" s="4"/>
      <c r="G6" s="4"/>
      <c r="H6" s="4"/>
      <c r="I6" s="4"/>
      <c r="J6" s="5"/>
      <c r="M6" s="36"/>
      <c r="N6" s="36"/>
    </row>
    <row r="7" spans="2:35" ht="18" x14ac:dyDescent="0.25">
      <c r="B7" s="122" t="s">
        <v>140</v>
      </c>
      <c r="C7" s="123"/>
      <c r="D7" s="123"/>
      <c r="E7" s="123"/>
      <c r="F7" s="123"/>
      <c r="G7" s="123"/>
      <c r="H7" s="123"/>
      <c r="I7" s="123"/>
      <c r="J7" s="124"/>
      <c r="M7" s="36"/>
      <c r="N7" s="36"/>
    </row>
    <row r="8" spans="2:35" ht="43.5" customHeight="1" x14ac:dyDescent="0.25">
      <c r="B8" s="432" t="s">
        <v>139</v>
      </c>
      <c r="C8" s="433"/>
      <c r="D8" s="433"/>
      <c r="E8" s="433"/>
      <c r="F8" s="433"/>
      <c r="G8" s="433"/>
      <c r="H8" s="433"/>
      <c r="I8" s="433"/>
      <c r="J8" s="434"/>
      <c r="M8" s="125"/>
      <c r="N8" s="125"/>
      <c r="P8" s="59"/>
      <c r="Q8" s="59"/>
      <c r="R8" s="59"/>
      <c r="S8" s="59"/>
      <c r="T8" s="59"/>
      <c r="U8" s="59"/>
      <c r="V8" s="59"/>
      <c r="W8" s="59"/>
    </row>
    <row r="9" spans="2:35" ht="16.5" customHeight="1" x14ac:dyDescent="0.25">
      <c r="B9" s="438" t="s">
        <v>161</v>
      </c>
      <c r="C9" s="439"/>
      <c r="D9" s="439"/>
      <c r="E9" s="439"/>
      <c r="F9" s="439"/>
      <c r="G9" s="439"/>
      <c r="H9" s="439"/>
      <c r="I9" s="100"/>
      <c r="J9" s="57"/>
      <c r="M9" s="59"/>
      <c r="N9" s="36" t="s">
        <v>10</v>
      </c>
      <c r="O9" s="36" t="s">
        <v>9</v>
      </c>
      <c r="P9"/>
      <c r="Q9" s="59"/>
      <c r="R9" s="59"/>
      <c r="S9"/>
      <c r="T9" s="59"/>
      <c r="U9" s="59"/>
      <c r="V9" s="59"/>
      <c r="W9" s="59"/>
      <c r="X9" s="59"/>
      <c r="Y9" s="59"/>
      <c r="Z9" s="59"/>
      <c r="AA9" s="59"/>
      <c r="AB9" s="59"/>
      <c r="AC9" s="59"/>
      <c r="AD9" s="59"/>
      <c r="AE9" s="59"/>
      <c r="AF9" s="36"/>
      <c r="AG9" s="36"/>
      <c r="AH9" s="36"/>
      <c r="AI9" s="36"/>
    </row>
    <row r="10" spans="2:35" ht="18" customHeight="1" x14ac:dyDescent="0.25">
      <c r="B10" s="399" t="s">
        <v>43</v>
      </c>
      <c r="C10" s="400"/>
      <c r="D10" s="400"/>
      <c r="E10" s="400"/>
      <c r="F10" s="400"/>
      <c r="G10" s="400"/>
      <c r="H10" s="400"/>
      <c r="I10" s="101"/>
      <c r="J10" s="57"/>
      <c r="M10" s="63"/>
      <c r="N10" s="83" t="s">
        <v>9</v>
      </c>
      <c r="O10" s="36" t="s">
        <v>44</v>
      </c>
      <c r="P10"/>
      <c r="Q10" s="63"/>
      <c r="R10" s="63"/>
      <c r="S10"/>
      <c r="T10" s="59"/>
      <c r="U10" s="59"/>
      <c r="V10" s="59"/>
      <c r="W10" s="59"/>
      <c r="X10" s="59"/>
      <c r="Y10" s="59"/>
      <c r="Z10" s="59"/>
      <c r="AA10" s="59"/>
      <c r="AB10" s="59"/>
      <c r="AC10" s="59"/>
      <c r="AD10" s="59"/>
      <c r="AE10" s="59"/>
      <c r="AF10" s="36"/>
      <c r="AG10" s="36"/>
      <c r="AH10" s="36"/>
      <c r="AI10" s="36"/>
    </row>
    <row r="11" spans="2:35" ht="18" customHeight="1" x14ac:dyDescent="0.25">
      <c r="B11" s="420" t="s">
        <v>36</v>
      </c>
      <c r="C11" s="400"/>
      <c r="D11" s="400"/>
      <c r="E11" s="400"/>
      <c r="F11" s="400"/>
      <c r="G11" s="400"/>
      <c r="H11" s="400"/>
      <c r="I11" s="101"/>
      <c r="J11" s="126"/>
      <c r="M11" s="59"/>
      <c r="N11" s="297" t="s">
        <v>23</v>
      </c>
      <c r="O11" s="36" t="s">
        <v>45</v>
      </c>
      <c r="P11" s="59"/>
      <c r="Q11"/>
      <c r="R11"/>
      <c r="S11"/>
      <c r="T11" s="59"/>
      <c r="U11" s="59"/>
      <c r="V11" s="59"/>
      <c r="W11" s="59"/>
      <c r="X11" s="59"/>
      <c r="Y11" s="59"/>
      <c r="Z11" s="59"/>
      <c r="AA11" s="59"/>
      <c r="AB11" s="59"/>
      <c r="AC11" s="59"/>
      <c r="AD11" s="59"/>
      <c r="AE11" s="59"/>
      <c r="AF11" s="36"/>
      <c r="AG11" s="36"/>
      <c r="AH11" s="36"/>
      <c r="AI11" s="36"/>
    </row>
    <row r="12" spans="2:35" ht="18" customHeight="1" x14ac:dyDescent="0.25">
      <c r="B12" s="399" t="s">
        <v>46</v>
      </c>
      <c r="C12" s="435"/>
      <c r="D12" s="435"/>
      <c r="E12" s="435"/>
      <c r="F12" s="69"/>
      <c r="G12" s="69"/>
      <c r="H12" s="69"/>
      <c r="I12" s="101"/>
      <c r="J12" s="126"/>
      <c r="M12" s="59"/>
      <c r="N12" s="59"/>
      <c r="O12" s="297" t="s">
        <v>23</v>
      </c>
      <c r="P12" s="59"/>
      <c r="Q12" s="59"/>
      <c r="R12" s="59"/>
      <c r="S12" s="59"/>
      <c r="T12" s="59"/>
      <c r="U12" s="59"/>
      <c r="V12" s="59"/>
      <c r="W12" s="59"/>
      <c r="X12" s="59"/>
      <c r="Y12" s="59"/>
      <c r="Z12" s="59"/>
      <c r="AA12" s="59"/>
      <c r="AB12" s="59"/>
      <c r="AC12" s="59"/>
      <c r="AD12" s="59"/>
      <c r="AE12" s="59"/>
      <c r="AF12" s="36"/>
      <c r="AG12" s="36"/>
      <c r="AH12" s="36"/>
      <c r="AI12" s="36"/>
    </row>
    <row r="13" spans="2:35" ht="18" customHeight="1" x14ac:dyDescent="0.25">
      <c r="B13" s="402"/>
      <c r="C13" s="403"/>
      <c r="D13" s="403"/>
      <c r="E13" s="403"/>
      <c r="F13" s="71"/>
      <c r="G13" s="71"/>
      <c r="H13" s="71"/>
      <c r="I13" s="127"/>
      <c r="J13" s="104"/>
      <c r="M13" s="59"/>
      <c r="N13" s="26"/>
    </row>
    <row r="14" spans="2:35" ht="18" x14ac:dyDescent="0.25">
      <c r="B14" s="26"/>
      <c r="C14" s="26"/>
      <c r="D14" s="26"/>
      <c r="E14" s="26"/>
      <c r="F14" s="26"/>
      <c r="G14" s="26"/>
      <c r="H14" s="26"/>
      <c r="I14" s="26"/>
      <c r="J14" s="26"/>
      <c r="M14" s="26"/>
      <c r="N14" s="26"/>
      <c r="O14" s="26"/>
      <c r="P14" s="26"/>
      <c r="R14" s="59"/>
      <c r="S14" s="59"/>
      <c r="T14" s="59"/>
      <c r="U14" s="59"/>
      <c r="V14" s="59"/>
      <c r="W14" s="59"/>
      <c r="X14" s="59"/>
      <c r="Y14" s="59"/>
    </row>
    <row r="15" spans="2:35" ht="18" x14ac:dyDescent="0.25">
      <c r="B15" s="105"/>
      <c r="C15" s="26"/>
      <c r="D15" s="26"/>
      <c r="E15" s="26"/>
      <c r="F15" s="26"/>
      <c r="G15" s="26"/>
      <c r="H15" s="26"/>
      <c r="I15" s="26"/>
      <c r="J15" s="26"/>
      <c r="K15" s="26"/>
      <c r="M15" s="26"/>
      <c r="N15" s="26"/>
      <c r="O15" s="26"/>
      <c r="P15" s="26"/>
      <c r="Q15" s="128"/>
      <c r="R15" s="129"/>
      <c r="S15" s="129"/>
      <c r="T15" s="129"/>
      <c r="U15" s="59"/>
      <c r="V15" s="59"/>
      <c r="W15" s="59"/>
      <c r="X15" s="59"/>
      <c r="Y15" s="59"/>
    </row>
    <row r="16" spans="2:35" ht="7.5" customHeight="1" x14ac:dyDescent="0.25">
      <c r="B16" s="26"/>
      <c r="C16" s="26"/>
      <c r="D16" s="26"/>
      <c r="E16" s="26"/>
      <c r="F16" s="26"/>
      <c r="G16" s="26"/>
      <c r="H16" s="26"/>
      <c r="I16" s="26"/>
      <c r="J16" s="26"/>
      <c r="K16" s="26"/>
      <c r="L16" s="26"/>
      <c r="M16" s="26"/>
      <c r="O16" s="130" t="s">
        <v>47</v>
      </c>
      <c r="P16" s="131" t="s">
        <v>48</v>
      </c>
      <c r="Q16" s="132" t="s">
        <v>49</v>
      </c>
      <c r="R16" s="132" t="s">
        <v>50</v>
      </c>
      <c r="S16" s="132" t="s">
        <v>51</v>
      </c>
      <c r="T16" s="132" t="s">
        <v>52</v>
      </c>
      <c r="U16" s="133" t="s">
        <v>53</v>
      </c>
      <c r="V16" s="133" t="s">
        <v>54</v>
      </c>
      <c r="W16" s="59"/>
      <c r="X16" s="59" t="s">
        <v>55</v>
      </c>
      <c r="Y16" s="59" t="s">
        <v>56</v>
      </c>
      <c r="Z16" s="59"/>
      <c r="AA16" s="59" t="s">
        <v>57</v>
      </c>
      <c r="AB16" s="59" t="s">
        <v>58</v>
      </c>
      <c r="AC16" t="s">
        <v>59</v>
      </c>
      <c r="AD16" s="59"/>
    </row>
    <row r="17" spans="1:30" s="1" customFormat="1" ht="48.75" customHeight="1" x14ac:dyDescent="0.3">
      <c r="A17" s="57"/>
      <c r="B17" s="73" t="s">
        <v>243</v>
      </c>
      <c r="C17" s="73" t="s">
        <v>16</v>
      </c>
      <c r="D17" s="73" t="s">
        <v>244</v>
      </c>
      <c r="E17" s="73" t="s">
        <v>141</v>
      </c>
      <c r="F17" s="73" t="s">
        <v>60</v>
      </c>
      <c r="G17" s="73" t="s">
        <v>17</v>
      </c>
      <c r="H17" s="73" t="s">
        <v>61</v>
      </c>
      <c r="I17" s="73" t="s">
        <v>190</v>
      </c>
      <c r="J17" s="73" t="s">
        <v>18</v>
      </c>
      <c r="K17"/>
      <c r="L17"/>
      <c r="N17" s="242">
        <f>(YEAR('2.Declaration'!$E$15)-YEAR(D18))*12+(MONTH('2.Declaration'!$E$15)-MONTH(D18))</f>
        <v>0</v>
      </c>
      <c r="O17" s="134" t="str">
        <f>IF(N17&lt;6,"Yes",IF(N17&gt;6,"No",IF(DAY(D18)&gt;=DAY('2.Declaration'!$E$15),"Yes","No")))</f>
        <v>Yes</v>
      </c>
      <c r="P17" s="243">
        <f>('2.Declaration'!$E$15-I18)</f>
        <v>0</v>
      </c>
      <c r="Q17" s="129">
        <f t="shared" ref="Q17:Q36" si="0">H18/365</f>
        <v>0</v>
      </c>
      <c r="R17" s="135">
        <f>P17*Q17*9%</f>
        <v>0</v>
      </c>
      <c r="S17" s="135">
        <f t="shared" ref="S17:S36" si="1">C18-R17</f>
        <v>0</v>
      </c>
      <c r="T17" s="135">
        <f t="shared" ref="T17:T36" si="2">IF(I18= 0, 0,IF(S17&lt;0,0,S17))</f>
        <v>0</v>
      </c>
      <c r="U17" s="136" t="str">
        <f>IF(F18="No, and I did not let a third party use the property for free","GST claimable in full",IF(F18="No, but I let a third party use the property for free","To apportion GST claim",IF(F18= "Yes", "To apportion GST claim","-")))</f>
        <v>-</v>
      </c>
      <c r="V17" s="63">
        <f t="shared" ref="V17:V36" si="3">IF(O17="No",IF(D18="",0,1),0)</f>
        <v>0</v>
      </c>
      <c r="W17" s="63" t="e">
        <f>(3*12-Z17)/12</f>
        <v>#REF!</v>
      </c>
      <c r="X17" s="137" t="e">
        <f>W17/3</f>
        <v>#REF!</v>
      </c>
      <c r="Y17" s="63">
        <f>IF(O17="No",IF(N17&lt;=0,0,1),0)</f>
        <v>0</v>
      </c>
      <c r="Z17" s="137" t="e">
        <f>12*('2.Declaration'!$E$15-#REF!)/365</f>
        <v>#REF!</v>
      </c>
      <c r="AA17" s="59">
        <f t="shared" ref="AA17:AA36" si="4">IF(E18="No",C18*V17,IF(AND(E18="Yes",F18="No, and I did not let a third party use the property for free"),C18*V17,T17*V17))</f>
        <v>0</v>
      </c>
      <c r="AB17" s="59" t="e">
        <f t="shared" ref="AB17:AB36" si="5">X17*C18</f>
        <v>#REF!</v>
      </c>
      <c r="AC17" s="1" t="e">
        <f>IF(#REF!="Yes",IF(#REF!="",0,1),0)</f>
        <v>#REF!</v>
      </c>
      <c r="AD17" s="1" t="e">
        <f>AB17*AC17</f>
        <v>#REF!</v>
      </c>
    </row>
    <row r="18" spans="1:30" x14ac:dyDescent="0.25">
      <c r="A18" s="75" t="s">
        <v>62</v>
      </c>
      <c r="B18" s="76"/>
      <c r="C18" s="138">
        <v>0</v>
      </c>
      <c r="D18" s="287"/>
      <c r="E18" s="296"/>
      <c r="F18" s="296" t="s">
        <v>23</v>
      </c>
      <c r="G18" s="78" t="str">
        <f t="shared" ref="G18:G37" si="6">IF(E18="No","GST claimable in full",IF(E18="Yes",U17,"-"))</f>
        <v>-</v>
      </c>
      <c r="H18" s="139"/>
      <c r="I18" s="288"/>
      <c r="J18" s="80">
        <f t="shared" ref="J18:J37" si="7">IF(E18="No",C18,IF(AND(E18="Yes",F18="No, and I did not let a third party use the property for free"),C18,T17))</f>
        <v>0</v>
      </c>
      <c r="K18" s="83">
        <f>IF(J18&gt;0,1,0)</f>
        <v>0</v>
      </c>
      <c r="L18" s="1"/>
      <c r="N18" s="242">
        <f>(YEAR('2.Declaration'!$E$15)-YEAR(D19))*12+(MONTH('2.Declaration'!$E$15)-MONTH(D19))</f>
        <v>0</v>
      </c>
      <c r="O18" s="134" t="str">
        <f>IF(N18&lt;6,"Yes",IF(N18&gt;6,"No",IF(DAY(D19)&gt;=DAY('2.Declaration'!$E$15),"Yes","No")))</f>
        <v>Yes</v>
      </c>
      <c r="P18" s="243">
        <f>('2.Declaration'!$E$15-I19)</f>
        <v>0</v>
      </c>
      <c r="Q18" s="129">
        <f t="shared" si="0"/>
        <v>0</v>
      </c>
      <c r="R18" s="135">
        <f t="shared" ref="R18:R36" si="8">P18*Q18*9%</f>
        <v>0</v>
      </c>
      <c r="S18" s="135">
        <f t="shared" si="1"/>
        <v>0</v>
      </c>
      <c r="T18" s="135">
        <f t="shared" si="2"/>
        <v>0</v>
      </c>
      <c r="U18" s="136" t="str">
        <f>IF(F19="No, and I did not let a third party use the property for free","GST claimable in full",IF(F19="No, but I let a third party use the property for free","To apportion GST claim",IF(F19= "Yes", "To apportion GST claim","-")))</f>
        <v>-</v>
      </c>
      <c r="V18" s="63">
        <f t="shared" si="3"/>
        <v>0</v>
      </c>
      <c r="W18" s="63" t="e">
        <f t="shared" ref="W18:W36" si="9">(3*12-Z18)/12</f>
        <v>#REF!</v>
      </c>
      <c r="X18" s="137" t="e">
        <f t="shared" ref="X18:X36" si="10">W18/3</f>
        <v>#REF!</v>
      </c>
      <c r="Y18" s="63">
        <f t="shared" ref="Y18:Y36" si="11">IF(O18="No",IF(N18&lt;=0,0,1),0)</f>
        <v>0</v>
      </c>
      <c r="Z18" s="137" t="e">
        <f>12*('2.Declaration'!$E$15-#REF!)/365</f>
        <v>#REF!</v>
      </c>
      <c r="AA18" s="59">
        <f t="shared" si="4"/>
        <v>0</v>
      </c>
      <c r="AB18" s="59" t="e">
        <f t="shared" si="5"/>
        <v>#REF!</v>
      </c>
      <c r="AC18" s="1" t="e">
        <f>IF(#REF!="Yes",IF(#REF!="",0,1),0)</f>
        <v>#REF!</v>
      </c>
      <c r="AD18" s="1" t="e">
        <f t="shared" ref="AD18:AD36" si="12">AB18*AC18</f>
        <v>#REF!</v>
      </c>
    </row>
    <row r="19" spans="1:30" x14ac:dyDescent="0.25">
      <c r="A19" s="57"/>
      <c r="B19" s="76"/>
      <c r="C19" s="138">
        <v>0</v>
      </c>
      <c r="D19" s="287"/>
      <c r="E19" s="296" t="s">
        <v>23</v>
      </c>
      <c r="F19" s="296" t="s">
        <v>23</v>
      </c>
      <c r="G19" s="78" t="str">
        <f t="shared" si="6"/>
        <v>-</v>
      </c>
      <c r="H19" s="139"/>
      <c r="I19" s="288"/>
      <c r="J19" s="80">
        <f t="shared" si="7"/>
        <v>0</v>
      </c>
      <c r="K19" s="83">
        <f t="shared" ref="K19:K37" si="13">IF(J19&gt;0,1,0)</f>
        <v>0</v>
      </c>
      <c r="N19" s="242">
        <f>(YEAR('2.Declaration'!$E$15)-YEAR(D20))*12+(MONTH('2.Declaration'!$E$15)-MONTH(D20))</f>
        <v>0</v>
      </c>
      <c r="O19" s="134" t="str">
        <f>IF(N19&lt;6,"Yes",IF(N19&gt;6,"No",IF(DAY(D20)&gt;=DAY('2.Declaration'!$E$15),"Yes","No")))</f>
        <v>Yes</v>
      </c>
      <c r="P19" s="243">
        <f>('2.Declaration'!$E$15-I20)</f>
        <v>0</v>
      </c>
      <c r="Q19" s="129">
        <f t="shared" si="0"/>
        <v>0</v>
      </c>
      <c r="R19" s="135">
        <f t="shared" si="8"/>
        <v>0</v>
      </c>
      <c r="S19" s="135">
        <f t="shared" si="1"/>
        <v>0</v>
      </c>
      <c r="T19" s="135">
        <f t="shared" si="2"/>
        <v>0</v>
      </c>
      <c r="U19" s="136" t="str">
        <f>IF(F20="No, and I did not let a third party use the property for free","GST claimable in full",IF(F20="No, but I let a third party use the property for free","To apportion GST claim",IF(F20= "Yes", "To apportion GST claim","-")))</f>
        <v>-</v>
      </c>
      <c r="V19" s="63">
        <f t="shared" si="3"/>
        <v>0</v>
      </c>
      <c r="W19" s="63" t="e">
        <f t="shared" si="9"/>
        <v>#REF!</v>
      </c>
      <c r="X19" s="137" t="e">
        <f t="shared" si="10"/>
        <v>#REF!</v>
      </c>
      <c r="Y19" s="63">
        <f t="shared" si="11"/>
        <v>0</v>
      </c>
      <c r="Z19" s="137" t="e">
        <f>12*('2.Declaration'!$E$15-#REF!)/365</f>
        <v>#REF!</v>
      </c>
      <c r="AA19" s="59">
        <f t="shared" si="4"/>
        <v>0</v>
      </c>
      <c r="AB19" s="59" t="e">
        <f t="shared" si="5"/>
        <v>#REF!</v>
      </c>
      <c r="AC19" s="1" t="e">
        <f>IF(#REF!="Yes",IF(#REF!="",0,1),0)</f>
        <v>#REF!</v>
      </c>
      <c r="AD19" s="1" t="e">
        <f t="shared" si="12"/>
        <v>#REF!</v>
      </c>
    </row>
    <row r="20" spans="1:30" x14ac:dyDescent="0.25">
      <c r="A20" s="75"/>
      <c r="B20" s="76"/>
      <c r="C20" s="138">
        <v>0</v>
      </c>
      <c r="D20" s="287"/>
      <c r="E20" s="296" t="s">
        <v>23</v>
      </c>
      <c r="F20" s="296" t="s">
        <v>23</v>
      </c>
      <c r="G20" s="78" t="str">
        <f t="shared" si="6"/>
        <v>-</v>
      </c>
      <c r="H20" s="139"/>
      <c r="I20" s="288"/>
      <c r="J20" s="80">
        <f t="shared" si="7"/>
        <v>0</v>
      </c>
      <c r="K20" s="83">
        <f t="shared" si="13"/>
        <v>0</v>
      </c>
      <c r="N20" s="242">
        <f>(YEAR('2.Declaration'!$E$15)-YEAR(D21))*12+(MONTH('2.Declaration'!$E$15)-MONTH(D21))</f>
        <v>0</v>
      </c>
      <c r="O20" s="134" t="str">
        <f>IF(N20&lt;6,"Yes",IF(N20&gt;6,"No",IF(DAY(D21)&gt;=DAY('2.Declaration'!$E$15),"Yes","No")))</f>
        <v>Yes</v>
      </c>
      <c r="P20" s="243">
        <f>('2.Declaration'!$E$15-I21)</f>
        <v>0</v>
      </c>
      <c r="Q20" s="129">
        <f t="shared" si="0"/>
        <v>0</v>
      </c>
      <c r="R20" s="135">
        <f t="shared" si="8"/>
        <v>0</v>
      </c>
      <c r="S20" s="135">
        <f t="shared" si="1"/>
        <v>0</v>
      </c>
      <c r="T20" s="135">
        <f t="shared" si="2"/>
        <v>0</v>
      </c>
      <c r="U20" s="136" t="str">
        <f>IF(F21="No, and I did not let a third party use the property for free","GST claimable in full",IF(F21="No, but I let a third party use the property for free","To apportion GST claim",IF(F21= "Yes", "To apportion GST claim","-")))</f>
        <v>-</v>
      </c>
      <c r="V20" s="63">
        <f t="shared" si="3"/>
        <v>0</v>
      </c>
      <c r="W20" s="63" t="e">
        <f t="shared" si="9"/>
        <v>#REF!</v>
      </c>
      <c r="X20" s="137" t="e">
        <f t="shared" si="10"/>
        <v>#REF!</v>
      </c>
      <c r="Y20" s="63">
        <f t="shared" si="11"/>
        <v>0</v>
      </c>
      <c r="Z20" s="137" t="e">
        <f>12*('2.Declaration'!$E$15-#REF!)/365</f>
        <v>#REF!</v>
      </c>
      <c r="AA20" s="59">
        <f t="shared" si="4"/>
        <v>0</v>
      </c>
      <c r="AB20" s="59" t="e">
        <f t="shared" si="5"/>
        <v>#REF!</v>
      </c>
      <c r="AC20" s="1" t="e">
        <f>IF(#REF!="Yes",IF(#REF!="",0,1),0)</f>
        <v>#REF!</v>
      </c>
      <c r="AD20" s="1" t="e">
        <f t="shared" si="12"/>
        <v>#REF!</v>
      </c>
    </row>
    <row r="21" spans="1:30" x14ac:dyDescent="0.25">
      <c r="A21" s="57"/>
      <c r="B21" s="76"/>
      <c r="C21" s="138">
        <v>0</v>
      </c>
      <c r="D21" s="287"/>
      <c r="E21" s="296" t="s">
        <v>23</v>
      </c>
      <c r="F21" s="296" t="s">
        <v>23</v>
      </c>
      <c r="G21" s="78" t="str">
        <f t="shared" si="6"/>
        <v>-</v>
      </c>
      <c r="H21" s="139"/>
      <c r="I21" s="288"/>
      <c r="J21" s="80">
        <f t="shared" si="7"/>
        <v>0</v>
      </c>
      <c r="K21" s="83">
        <f t="shared" si="13"/>
        <v>0</v>
      </c>
      <c r="N21" s="242">
        <f>(YEAR('2.Declaration'!$E$15)-YEAR(D22))*12+(MONTH('2.Declaration'!$E$15)-MONTH(D22))</f>
        <v>0</v>
      </c>
      <c r="O21" s="134" t="str">
        <f>IF(N21&lt;6,"Yes",IF(N21&gt;6,"No",IF(DAY(D22)&gt;=DAY('2.Declaration'!$E$15),"Yes","No")))</f>
        <v>Yes</v>
      </c>
      <c r="P21" s="243">
        <f>('2.Declaration'!$E$15-I22)</f>
        <v>0</v>
      </c>
      <c r="Q21" s="129">
        <f t="shared" si="0"/>
        <v>0</v>
      </c>
      <c r="R21" s="135">
        <f t="shared" si="8"/>
        <v>0</v>
      </c>
      <c r="S21" s="135">
        <f t="shared" si="1"/>
        <v>0</v>
      </c>
      <c r="T21" s="135">
        <f t="shared" si="2"/>
        <v>0</v>
      </c>
      <c r="U21" s="136" t="str">
        <f t="shared" ref="U21:U36" si="14">IF(F22="No, and I did not let a third party use the property for free","GST claimable in full",IF(F22="No, but I let a third party use the property for free","To apportion GST claim",IF(F22= "Yes", "To apportion GST claim","-")))</f>
        <v>-</v>
      </c>
      <c r="V21" s="63">
        <f t="shared" si="3"/>
        <v>0</v>
      </c>
      <c r="W21" s="63" t="e">
        <f t="shared" si="9"/>
        <v>#REF!</v>
      </c>
      <c r="X21" s="137" t="e">
        <f t="shared" si="10"/>
        <v>#REF!</v>
      </c>
      <c r="Y21" s="63">
        <f t="shared" si="11"/>
        <v>0</v>
      </c>
      <c r="Z21" s="137" t="e">
        <f>12*('2.Declaration'!$E$15-#REF!)/365</f>
        <v>#REF!</v>
      </c>
      <c r="AA21" s="59">
        <f t="shared" si="4"/>
        <v>0</v>
      </c>
      <c r="AB21" s="59" t="e">
        <f t="shared" si="5"/>
        <v>#REF!</v>
      </c>
      <c r="AC21" s="1" t="e">
        <f>IF(#REF!="Yes",IF(#REF!="",0,1),0)</f>
        <v>#REF!</v>
      </c>
      <c r="AD21" s="1" t="e">
        <f t="shared" si="12"/>
        <v>#REF!</v>
      </c>
    </row>
    <row r="22" spans="1:30" x14ac:dyDescent="0.25">
      <c r="A22" s="75"/>
      <c r="B22" s="76"/>
      <c r="C22" s="138">
        <v>0</v>
      </c>
      <c r="D22" s="287"/>
      <c r="E22" s="296" t="s">
        <v>23</v>
      </c>
      <c r="F22" s="296" t="s">
        <v>23</v>
      </c>
      <c r="G22" s="78" t="str">
        <f t="shared" si="6"/>
        <v>-</v>
      </c>
      <c r="H22" s="139"/>
      <c r="I22" s="288"/>
      <c r="J22" s="80">
        <f t="shared" si="7"/>
        <v>0</v>
      </c>
      <c r="K22" s="83">
        <f t="shared" si="13"/>
        <v>0</v>
      </c>
      <c r="N22" s="242">
        <f>(YEAR('2.Declaration'!$E$15)-YEAR(D23))*12+(MONTH('2.Declaration'!$E$15)-MONTH(D23))</f>
        <v>0</v>
      </c>
      <c r="O22" s="134" t="str">
        <f>IF(N22&lt;6,"Yes",IF(N22&gt;6,"No",IF(DAY(D23)&gt;=DAY('2.Declaration'!$E$15),"Yes","No")))</f>
        <v>Yes</v>
      </c>
      <c r="P22" s="243">
        <f>('2.Declaration'!$E$15-I23)</f>
        <v>0</v>
      </c>
      <c r="Q22" s="129">
        <f t="shared" si="0"/>
        <v>0</v>
      </c>
      <c r="R22" s="135">
        <f t="shared" si="8"/>
        <v>0</v>
      </c>
      <c r="S22" s="135">
        <f t="shared" si="1"/>
        <v>0</v>
      </c>
      <c r="T22" s="135">
        <f t="shared" si="2"/>
        <v>0</v>
      </c>
      <c r="U22" s="136" t="str">
        <f t="shared" si="14"/>
        <v>-</v>
      </c>
      <c r="V22" s="63">
        <f t="shared" si="3"/>
        <v>0</v>
      </c>
      <c r="W22" s="63" t="e">
        <f t="shared" si="9"/>
        <v>#REF!</v>
      </c>
      <c r="X22" s="137" t="e">
        <f t="shared" si="10"/>
        <v>#REF!</v>
      </c>
      <c r="Y22" s="63">
        <f t="shared" si="11"/>
        <v>0</v>
      </c>
      <c r="Z22" s="137" t="e">
        <f>12*('2.Declaration'!$E$15-#REF!)/365</f>
        <v>#REF!</v>
      </c>
      <c r="AA22" s="59">
        <f t="shared" si="4"/>
        <v>0</v>
      </c>
      <c r="AB22" s="59" t="e">
        <f t="shared" si="5"/>
        <v>#REF!</v>
      </c>
      <c r="AC22" s="1" t="e">
        <f>IF(#REF!="Yes",IF(#REF!="",0,1),0)</f>
        <v>#REF!</v>
      </c>
      <c r="AD22" s="1" t="e">
        <f t="shared" si="12"/>
        <v>#REF!</v>
      </c>
    </row>
    <row r="23" spans="1:30" x14ac:dyDescent="0.25">
      <c r="A23" s="57"/>
      <c r="B23" s="76"/>
      <c r="C23" s="138">
        <v>0</v>
      </c>
      <c r="D23" s="287"/>
      <c r="E23" s="296" t="s">
        <v>23</v>
      </c>
      <c r="F23" s="296" t="s">
        <v>23</v>
      </c>
      <c r="G23" s="78" t="str">
        <f t="shared" si="6"/>
        <v>-</v>
      </c>
      <c r="H23" s="139"/>
      <c r="I23" s="288"/>
      <c r="J23" s="80">
        <f t="shared" si="7"/>
        <v>0</v>
      </c>
      <c r="K23" s="83">
        <f t="shared" si="13"/>
        <v>0</v>
      </c>
      <c r="N23" s="242">
        <f>(YEAR('2.Declaration'!$E$15)-YEAR(D24))*12+(MONTH('2.Declaration'!$E$15)-MONTH(D24))</f>
        <v>0</v>
      </c>
      <c r="O23" s="134" t="str">
        <f>IF(N23&lt;6,"Yes",IF(N23&gt;6,"No",IF(DAY(D24)&gt;=DAY('2.Declaration'!$E$15),"Yes","No")))</f>
        <v>Yes</v>
      </c>
      <c r="P23" s="243">
        <f>('2.Declaration'!$E$15-I24)</f>
        <v>0</v>
      </c>
      <c r="Q23" s="129">
        <f t="shared" si="0"/>
        <v>0</v>
      </c>
      <c r="R23" s="135">
        <f t="shared" si="8"/>
        <v>0</v>
      </c>
      <c r="S23" s="135">
        <f t="shared" si="1"/>
        <v>0</v>
      </c>
      <c r="T23" s="135">
        <f t="shared" si="2"/>
        <v>0</v>
      </c>
      <c r="U23" s="136" t="str">
        <f t="shared" si="14"/>
        <v>-</v>
      </c>
      <c r="V23" s="63">
        <f t="shared" si="3"/>
        <v>0</v>
      </c>
      <c r="W23" s="63" t="e">
        <f t="shared" si="9"/>
        <v>#REF!</v>
      </c>
      <c r="X23" s="137" t="e">
        <f t="shared" si="10"/>
        <v>#REF!</v>
      </c>
      <c r="Y23" s="63">
        <f t="shared" si="11"/>
        <v>0</v>
      </c>
      <c r="Z23" s="137" t="e">
        <f>12*('2.Declaration'!$E$15-#REF!)/365</f>
        <v>#REF!</v>
      </c>
      <c r="AA23" s="59">
        <f t="shared" si="4"/>
        <v>0</v>
      </c>
      <c r="AB23" s="59" t="e">
        <f t="shared" si="5"/>
        <v>#REF!</v>
      </c>
      <c r="AC23" s="1" t="e">
        <f>IF(#REF!="Yes",IF(#REF!="",0,1),0)</f>
        <v>#REF!</v>
      </c>
      <c r="AD23" s="1" t="e">
        <f t="shared" si="12"/>
        <v>#REF!</v>
      </c>
    </row>
    <row r="24" spans="1:30" x14ac:dyDescent="0.25">
      <c r="A24" s="75"/>
      <c r="B24" s="76"/>
      <c r="C24" s="138">
        <v>0</v>
      </c>
      <c r="D24" s="287"/>
      <c r="E24" s="296" t="s">
        <v>23</v>
      </c>
      <c r="F24" s="296" t="s">
        <v>23</v>
      </c>
      <c r="G24" s="78" t="str">
        <f t="shared" si="6"/>
        <v>-</v>
      </c>
      <c r="H24" s="139"/>
      <c r="I24" s="288"/>
      <c r="J24" s="80">
        <f t="shared" si="7"/>
        <v>0</v>
      </c>
      <c r="K24" s="83">
        <f t="shared" si="13"/>
        <v>0</v>
      </c>
      <c r="N24" s="242">
        <f>(YEAR('2.Declaration'!$E$15)-YEAR(D25))*12+(MONTH('2.Declaration'!$E$15)-MONTH(D25))</f>
        <v>0</v>
      </c>
      <c r="O24" s="134" t="str">
        <f>IF(N24&lt;6,"Yes",IF(N24&gt;6,"No",IF(DAY(D25)&gt;=DAY('2.Declaration'!$E$15),"Yes","No")))</f>
        <v>Yes</v>
      </c>
      <c r="P24" s="243">
        <f>('2.Declaration'!$E$15-I25)</f>
        <v>0</v>
      </c>
      <c r="Q24" s="129">
        <f t="shared" si="0"/>
        <v>0</v>
      </c>
      <c r="R24" s="135">
        <f t="shared" si="8"/>
        <v>0</v>
      </c>
      <c r="S24" s="135">
        <f t="shared" si="1"/>
        <v>0</v>
      </c>
      <c r="T24" s="135">
        <f t="shared" si="2"/>
        <v>0</v>
      </c>
      <c r="U24" s="136" t="str">
        <f t="shared" si="14"/>
        <v>-</v>
      </c>
      <c r="V24" s="63">
        <f t="shared" si="3"/>
        <v>0</v>
      </c>
      <c r="W24" s="63" t="e">
        <f t="shared" si="9"/>
        <v>#REF!</v>
      </c>
      <c r="X24" s="137" t="e">
        <f t="shared" si="10"/>
        <v>#REF!</v>
      </c>
      <c r="Y24" s="63">
        <f t="shared" si="11"/>
        <v>0</v>
      </c>
      <c r="Z24" s="137" t="e">
        <f>12*('2.Declaration'!$E$15-#REF!)/365</f>
        <v>#REF!</v>
      </c>
      <c r="AA24" s="59">
        <f t="shared" si="4"/>
        <v>0</v>
      </c>
      <c r="AB24" s="59" t="e">
        <f t="shared" si="5"/>
        <v>#REF!</v>
      </c>
      <c r="AC24" s="1" t="e">
        <f>IF(#REF!="Yes",IF(#REF!="",0,1),0)</f>
        <v>#REF!</v>
      </c>
      <c r="AD24" s="1" t="e">
        <f t="shared" si="12"/>
        <v>#REF!</v>
      </c>
    </row>
    <row r="25" spans="1:30" x14ac:dyDescent="0.25">
      <c r="A25" s="57"/>
      <c r="B25" s="76"/>
      <c r="C25" s="138">
        <v>0</v>
      </c>
      <c r="D25" s="287"/>
      <c r="E25" s="296" t="s">
        <v>23</v>
      </c>
      <c r="F25" s="296" t="s">
        <v>23</v>
      </c>
      <c r="G25" s="78" t="str">
        <f t="shared" si="6"/>
        <v>-</v>
      </c>
      <c r="H25" s="139"/>
      <c r="I25" s="288"/>
      <c r="J25" s="80">
        <f t="shared" si="7"/>
        <v>0</v>
      </c>
      <c r="K25" s="83">
        <f t="shared" si="13"/>
        <v>0</v>
      </c>
      <c r="N25" s="242">
        <f>(YEAR('2.Declaration'!$E$15)-YEAR(D26))*12+(MONTH('2.Declaration'!$E$15)-MONTH(D26))</f>
        <v>0</v>
      </c>
      <c r="O25" s="134" t="str">
        <f>IF(N25&lt;6,"Yes",IF(N25&gt;6,"No",IF(DAY(D26)&gt;=DAY('2.Declaration'!$E$15),"Yes","No")))</f>
        <v>Yes</v>
      </c>
      <c r="P25" s="243">
        <f>('2.Declaration'!$E$15-I26)</f>
        <v>0</v>
      </c>
      <c r="Q25" s="129">
        <f t="shared" si="0"/>
        <v>0</v>
      </c>
      <c r="R25" s="135">
        <f t="shared" si="8"/>
        <v>0</v>
      </c>
      <c r="S25" s="135">
        <f t="shared" si="1"/>
        <v>0</v>
      </c>
      <c r="T25" s="135">
        <f t="shared" si="2"/>
        <v>0</v>
      </c>
      <c r="U25" s="136" t="str">
        <f t="shared" si="14"/>
        <v>-</v>
      </c>
      <c r="V25" s="63">
        <f t="shared" si="3"/>
        <v>0</v>
      </c>
      <c r="W25" s="63" t="e">
        <f t="shared" si="9"/>
        <v>#REF!</v>
      </c>
      <c r="X25" s="137" t="e">
        <f t="shared" si="10"/>
        <v>#REF!</v>
      </c>
      <c r="Y25" s="63">
        <f t="shared" si="11"/>
        <v>0</v>
      </c>
      <c r="Z25" s="137" t="e">
        <f>12*('2.Declaration'!$E$15-#REF!)/365</f>
        <v>#REF!</v>
      </c>
      <c r="AA25" s="59">
        <f t="shared" si="4"/>
        <v>0</v>
      </c>
      <c r="AB25" s="59" t="e">
        <f t="shared" si="5"/>
        <v>#REF!</v>
      </c>
      <c r="AC25" s="1" t="e">
        <f>IF(#REF!="Yes",IF(#REF!="",0,1),0)</f>
        <v>#REF!</v>
      </c>
      <c r="AD25" s="1" t="e">
        <f t="shared" si="12"/>
        <v>#REF!</v>
      </c>
    </row>
    <row r="26" spans="1:30" x14ac:dyDescent="0.25">
      <c r="A26" s="75"/>
      <c r="B26" s="76"/>
      <c r="C26" s="138">
        <v>0</v>
      </c>
      <c r="D26" s="287"/>
      <c r="E26" s="296" t="s">
        <v>23</v>
      </c>
      <c r="F26" s="296" t="s">
        <v>23</v>
      </c>
      <c r="G26" s="78" t="str">
        <f t="shared" si="6"/>
        <v>-</v>
      </c>
      <c r="H26" s="139"/>
      <c r="I26" s="288"/>
      <c r="J26" s="80">
        <f t="shared" si="7"/>
        <v>0</v>
      </c>
      <c r="K26" s="83">
        <f t="shared" si="13"/>
        <v>0</v>
      </c>
      <c r="N26" s="242">
        <f>(YEAR('2.Declaration'!$E$15)-YEAR(D27))*12+(MONTH('2.Declaration'!$E$15)-MONTH(D27))</f>
        <v>0</v>
      </c>
      <c r="O26" s="134" t="str">
        <f>IF(N26&lt;6,"Yes",IF(N26&gt;6,"No",IF(DAY(D27)&gt;=DAY('2.Declaration'!$E$15),"Yes","No")))</f>
        <v>Yes</v>
      </c>
      <c r="P26" s="243">
        <f>('2.Declaration'!$E$15-I27)</f>
        <v>0</v>
      </c>
      <c r="Q26" s="129">
        <f t="shared" si="0"/>
        <v>0</v>
      </c>
      <c r="R26" s="135">
        <f t="shared" si="8"/>
        <v>0</v>
      </c>
      <c r="S26" s="135">
        <f t="shared" si="1"/>
        <v>0</v>
      </c>
      <c r="T26" s="135">
        <f t="shared" si="2"/>
        <v>0</v>
      </c>
      <c r="U26" s="136" t="str">
        <f t="shared" si="14"/>
        <v>-</v>
      </c>
      <c r="V26" s="63">
        <f t="shared" si="3"/>
        <v>0</v>
      </c>
      <c r="W26" s="63" t="e">
        <f t="shared" si="9"/>
        <v>#REF!</v>
      </c>
      <c r="X26" s="137" t="e">
        <f t="shared" si="10"/>
        <v>#REF!</v>
      </c>
      <c r="Y26" s="63">
        <f t="shared" si="11"/>
        <v>0</v>
      </c>
      <c r="Z26" s="137" t="e">
        <f>12*('2.Declaration'!$E$15-#REF!)/365</f>
        <v>#REF!</v>
      </c>
      <c r="AA26" s="59">
        <f t="shared" si="4"/>
        <v>0</v>
      </c>
      <c r="AB26" s="59" t="e">
        <f t="shared" si="5"/>
        <v>#REF!</v>
      </c>
      <c r="AC26" s="1" t="e">
        <f>IF(#REF!="Yes",IF(#REF!="",0,1),0)</f>
        <v>#REF!</v>
      </c>
      <c r="AD26" s="1" t="e">
        <f t="shared" si="12"/>
        <v>#REF!</v>
      </c>
    </row>
    <row r="27" spans="1:30" x14ac:dyDescent="0.25">
      <c r="A27" s="57"/>
      <c r="B27" s="76"/>
      <c r="C27" s="138">
        <v>0</v>
      </c>
      <c r="D27" s="287"/>
      <c r="E27" s="296" t="s">
        <v>23</v>
      </c>
      <c r="F27" s="296" t="s">
        <v>23</v>
      </c>
      <c r="G27" s="78" t="str">
        <f t="shared" si="6"/>
        <v>-</v>
      </c>
      <c r="H27" s="139"/>
      <c r="I27" s="288"/>
      <c r="J27" s="80">
        <f t="shared" si="7"/>
        <v>0</v>
      </c>
      <c r="K27" s="83">
        <f t="shared" si="13"/>
        <v>0</v>
      </c>
      <c r="N27" s="242">
        <f>(YEAR('2.Declaration'!$E$15)-YEAR(D28))*12+(MONTH('2.Declaration'!$E$15)-MONTH(D28))</f>
        <v>0</v>
      </c>
      <c r="O27" s="134" t="str">
        <f>IF(N27&lt;6,"Yes",IF(N27&gt;6,"No",IF(DAY(D28)&gt;=DAY('2.Declaration'!$E$15),"Yes","No")))</f>
        <v>Yes</v>
      </c>
      <c r="P27" s="243">
        <f>('2.Declaration'!$E$15-I28)</f>
        <v>0</v>
      </c>
      <c r="Q27" s="129">
        <f t="shared" si="0"/>
        <v>0</v>
      </c>
      <c r="R27" s="135">
        <f t="shared" si="8"/>
        <v>0</v>
      </c>
      <c r="S27" s="135">
        <f t="shared" si="1"/>
        <v>0</v>
      </c>
      <c r="T27" s="135">
        <f t="shared" si="2"/>
        <v>0</v>
      </c>
      <c r="U27" s="136" t="str">
        <f t="shared" si="14"/>
        <v>-</v>
      </c>
      <c r="V27" s="63">
        <f t="shared" si="3"/>
        <v>0</v>
      </c>
      <c r="W27" s="63" t="e">
        <f t="shared" si="9"/>
        <v>#REF!</v>
      </c>
      <c r="X27" s="137" t="e">
        <f t="shared" si="10"/>
        <v>#REF!</v>
      </c>
      <c r="Y27" s="63">
        <f t="shared" si="11"/>
        <v>0</v>
      </c>
      <c r="Z27" s="137" t="e">
        <f>12*('2.Declaration'!$E$15-#REF!)/365</f>
        <v>#REF!</v>
      </c>
      <c r="AA27" s="59">
        <f t="shared" si="4"/>
        <v>0</v>
      </c>
      <c r="AB27" s="59" t="e">
        <f t="shared" si="5"/>
        <v>#REF!</v>
      </c>
      <c r="AC27" s="1" t="e">
        <f>IF(#REF!="Yes",IF(#REF!="",0,1),0)</f>
        <v>#REF!</v>
      </c>
      <c r="AD27" s="1" t="e">
        <f t="shared" si="12"/>
        <v>#REF!</v>
      </c>
    </row>
    <row r="28" spans="1:30" x14ac:dyDescent="0.25">
      <c r="A28" s="75"/>
      <c r="B28" s="76"/>
      <c r="C28" s="138">
        <v>0</v>
      </c>
      <c r="D28" s="287"/>
      <c r="E28" s="296" t="s">
        <v>23</v>
      </c>
      <c r="F28" s="296" t="s">
        <v>23</v>
      </c>
      <c r="G28" s="78" t="str">
        <f t="shared" si="6"/>
        <v>-</v>
      </c>
      <c r="H28" s="139"/>
      <c r="I28" s="288"/>
      <c r="J28" s="80">
        <f t="shared" si="7"/>
        <v>0</v>
      </c>
      <c r="K28" s="83">
        <f t="shared" si="13"/>
        <v>0</v>
      </c>
      <c r="N28" s="242">
        <f>(YEAR('2.Declaration'!$E$15)-YEAR(D29))*12+(MONTH('2.Declaration'!$E$15)-MONTH(D29))</f>
        <v>0</v>
      </c>
      <c r="O28" s="134" t="str">
        <f>IF(N28&lt;6,"Yes",IF(N28&gt;6,"No",IF(DAY(D29)&gt;=DAY('2.Declaration'!$E$15),"Yes","No")))</f>
        <v>Yes</v>
      </c>
      <c r="P28" s="243">
        <f>('2.Declaration'!$E$15-I29)</f>
        <v>0</v>
      </c>
      <c r="Q28" s="129">
        <f t="shared" si="0"/>
        <v>0</v>
      </c>
      <c r="R28" s="135">
        <f t="shared" si="8"/>
        <v>0</v>
      </c>
      <c r="S28" s="135">
        <f t="shared" si="1"/>
        <v>0</v>
      </c>
      <c r="T28" s="135">
        <f t="shared" si="2"/>
        <v>0</v>
      </c>
      <c r="U28" s="136" t="str">
        <f t="shared" si="14"/>
        <v>-</v>
      </c>
      <c r="V28" s="63">
        <f t="shared" si="3"/>
        <v>0</v>
      </c>
      <c r="W28" s="63" t="e">
        <f t="shared" si="9"/>
        <v>#REF!</v>
      </c>
      <c r="X28" s="137" t="e">
        <f t="shared" si="10"/>
        <v>#REF!</v>
      </c>
      <c r="Y28" s="63">
        <f t="shared" si="11"/>
        <v>0</v>
      </c>
      <c r="Z28" s="137" t="e">
        <f>12*('2.Declaration'!$E$15-#REF!)/365</f>
        <v>#REF!</v>
      </c>
      <c r="AA28" s="59">
        <f t="shared" si="4"/>
        <v>0</v>
      </c>
      <c r="AB28" s="59" t="e">
        <f t="shared" si="5"/>
        <v>#REF!</v>
      </c>
      <c r="AC28" s="1" t="e">
        <f>IF(#REF!="Yes",IF(#REF!="",0,1),0)</f>
        <v>#REF!</v>
      </c>
      <c r="AD28" s="1" t="e">
        <f t="shared" si="12"/>
        <v>#REF!</v>
      </c>
    </row>
    <row r="29" spans="1:30" x14ac:dyDescent="0.25">
      <c r="A29" s="57"/>
      <c r="B29" s="76"/>
      <c r="C29" s="138">
        <v>0</v>
      </c>
      <c r="D29" s="287"/>
      <c r="E29" s="296" t="s">
        <v>23</v>
      </c>
      <c r="F29" s="296" t="s">
        <v>23</v>
      </c>
      <c r="G29" s="78" t="str">
        <f t="shared" si="6"/>
        <v>-</v>
      </c>
      <c r="H29" s="139"/>
      <c r="I29" s="288"/>
      <c r="J29" s="80">
        <f t="shared" si="7"/>
        <v>0</v>
      </c>
      <c r="K29" s="83">
        <f t="shared" si="13"/>
        <v>0</v>
      </c>
      <c r="N29" s="242">
        <f>(YEAR('2.Declaration'!$E$15)-YEAR(D30))*12+(MONTH('2.Declaration'!$E$15)-MONTH(D30))</f>
        <v>0</v>
      </c>
      <c r="O29" s="134" t="str">
        <f>IF(N29&lt;6,"Yes",IF(N29&gt;6,"No",IF(DAY(D30)&gt;=DAY('2.Declaration'!$E$15),"Yes","No")))</f>
        <v>Yes</v>
      </c>
      <c r="P29" s="243">
        <f>('2.Declaration'!$E$15-I30)</f>
        <v>0</v>
      </c>
      <c r="Q29" s="129">
        <f t="shared" si="0"/>
        <v>0</v>
      </c>
      <c r="R29" s="135">
        <f t="shared" si="8"/>
        <v>0</v>
      </c>
      <c r="S29" s="135">
        <f t="shared" si="1"/>
        <v>0</v>
      </c>
      <c r="T29" s="135">
        <f t="shared" si="2"/>
        <v>0</v>
      </c>
      <c r="U29" s="136" t="str">
        <f t="shared" si="14"/>
        <v>-</v>
      </c>
      <c r="V29" s="63">
        <f t="shared" si="3"/>
        <v>0</v>
      </c>
      <c r="W29" s="63" t="e">
        <f t="shared" si="9"/>
        <v>#REF!</v>
      </c>
      <c r="X29" s="137" t="e">
        <f t="shared" si="10"/>
        <v>#REF!</v>
      </c>
      <c r="Y29" s="63">
        <f t="shared" si="11"/>
        <v>0</v>
      </c>
      <c r="Z29" s="137" t="e">
        <f>12*('2.Declaration'!$E$15-#REF!)/365</f>
        <v>#REF!</v>
      </c>
      <c r="AA29" s="59">
        <f t="shared" si="4"/>
        <v>0</v>
      </c>
      <c r="AB29" s="59" t="e">
        <f t="shared" si="5"/>
        <v>#REF!</v>
      </c>
      <c r="AC29" s="1" t="e">
        <f>IF(#REF!="Yes",IF(#REF!="",0,1),0)</f>
        <v>#REF!</v>
      </c>
      <c r="AD29" s="1" t="e">
        <f t="shared" si="12"/>
        <v>#REF!</v>
      </c>
    </row>
    <row r="30" spans="1:30" x14ac:dyDescent="0.25">
      <c r="A30" s="75"/>
      <c r="B30" s="76"/>
      <c r="C30" s="138">
        <v>0</v>
      </c>
      <c r="D30" s="287"/>
      <c r="E30" s="296" t="s">
        <v>23</v>
      </c>
      <c r="F30" s="296" t="s">
        <v>23</v>
      </c>
      <c r="G30" s="78" t="str">
        <f t="shared" si="6"/>
        <v>-</v>
      </c>
      <c r="H30" s="139"/>
      <c r="I30" s="288"/>
      <c r="J30" s="80">
        <f t="shared" si="7"/>
        <v>0</v>
      </c>
      <c r="K30" s="83">
        <f t="shared" si="13"/>
        <v>0</v>
      </c>
      <c r="N30" s="242">
        <f>(YEAR('2.Declaration'!$E$15)-YEAR(D31))*12+(MONTH('2.Declaration'!$E$15)-MONTH(D31))</f>
        <v>0</v>
      </c>
      <c r="O30" s="134" t="str">
        <f>IF(N30&lt;6,"Yes",IF(N30&gt;6,"No",IF(DAY(D31)&gt;=DAY('2.Declaration'!$E$15),"Yes","No")))</f>
        <v>Yes</v>
      </c>
      <c r="P30" s="243">
        <f>('2.Declaration'!$E$15-I31)</f>
        <v>0</v>
      </c>
      <c r="Q30" s="129">
        <f t="shared" si="0"/>
        <v>0</v>
      </c>
      <c r="R30" s="135">
        <f t="shared" si="8"/>
        <v>0</v>
      </c>
      <c r="S30" s="135">
        <f t="shared" si="1"/>
        <v>0</v>
      </c>
      <c r="T30" s="135">
        <f t="shared" si="2"/>
        <v>0</v>
      </c>
      <c r="U30" s="136" t="str">
        <f t="shared" si="14"/>
        <v>-</v>
      </c>
      <c r="V30" s="63">
        <f t="shared" si="3"/>
        <v>0</v>
      </c>
      <c r="W30" s="63" t="e">
        <f t="shared" si="9"/>
        <v>#REF!</v>
      </c>
      <c r="X30" s="137" t="e">
        <f t="shared" si="10"/>
        <v>#REF!</v>
      </c>
      <c r="Y30" s="63">
        <f t="shared" si="11"/>
        <v>0</v>
      </c>
      <c r="Z30" s="137" t="e">
        <f>12*('2.Declaration'!$E$15-#REF!)/365</f>
        <v>#REF!</v>
      </c>
      <c r="AA30" s="59">
        <f t="shared" si="4"/>
        <v>0</v>
      </c>
      <c r="AB30" s="59" t="e">
        <f t="shared" si="5"/>
        <v>#REF!</v>
      </c>
      <c r="AC30" s="1" t="e">
        <f>IF(#REF!="Yes",IF(#REF!="",0,1),0)</f>
        <v>#REF!</v>
      </c>
      <c r="AD30" s="1" t="e">
        <f t="shared" si="12"/>
        <v>#REF!</v>
      </c>
    </row>
    <row r="31" spans="1:30" x14ac:dyDescent="0.25">
      <c r="A31" s="57"/>
      <c r="B31" s="76"/>
      <c r="C31" s="138">
        <v>0</v>
      </c>
      <c r="D31" s="287"/>
      <c r="E31" s="296" t="s">
        <v>23</v>
      </c>
      <c r="F31" s="296" t="s">
        <v>23</v>
      </c>
      <c r="G31" s="78" t="str">
        <f t="shared" si="6"/>
        <v>-</v>
      </c>
      <c r="H31" s="139"/>
      <c r="I31" s="288"/>
      <c r="J31" s="80">
        <f t="shared" si="7"/>
        <v>0</v>
      </c>
      <c r="K31" s="83">
        <f t="shared" si="13"/>
        <v>0</v>
      </c>
      <c r="N31" s="242">
        <f>(YEAR('2.Declaration'!$E$15)-YEAR(D32))*12+(MONTH('2.Declaration'!$E$15)-MONTH(D32))</f>
        <v>0</v>
      </c>
      <c r="O31" s="134" t="str">
        <f>IF(N31&lt;6,"Yes",IF(N31&gt;6,"No",IF(DAY(D32)&gt;=DAY('2.Declaration'!$E$15),"Yes","No")))</f>
        <v>Yes</v>
      </c>
      <c r="P31" s="243">
        <f>('2.Declaration'!$E$15-I32)</f>
        <v>0</v>
      </c>
      <c r="Q31" s="129">
        <f t="shared" si="0"/>
        <v>0</v>
      </c>
      <c r="R31" s="135">
        <f t="shared" si="8"/>
        <v>0</v>
      </c>
      <c r="S31" s="135">
        <f t="shared" si="1"/>
        <v>0</v>
      </c>
      <c r="T31" s="135">
        <f t="shared" si="2"/>
        <v>0</v>
      </c>
      <c r="U31" s="136" t="str">
        <f t="shared" si="14"/>
        <v>-</v>
      </c>
      <c r="V31" s="63">
        <f t="shared" si="3"/>
        <v>0</v>
      </c>
      <c r="W31" s="63" t="e">
        <f t="shared" si="9"/>
        <v>#REF!</v>
      </c>
      <c r="X31" s="137" t="e">
        <f t="shared" si="10"/>
        <v>#REF!</v>
      </c>
      <c r="Y31" s="63">
        <f t="shared" si="11"/>
        <v>0</v>
      </c>
      <c r="Z31" s="137" t="e">
        <f>12*('2.Declaration'!$E$15-#REF!)/365</f>
        <v>#REF!</v>
      </c>
      <c r="AA31" s="59">
        <f t="shared" si="4"/>
        <v>0</v>
      </c>
      <c r="AB31" s="59" t="e">
        <f t="shared" si="5"/>
        <v>#REF!</v>
      </c>
      <c r="AC31" s="1" t="e">
        <f>IF(#REF!="Yes",IF(#REF!="",0,1),0)</f>
        <v>#REF!</v>
      </c>
      <c r="AD31" s="1" t="e">
        <f t="shared" si="12"/>
        <v>#REF!</v>
      </c>
    </row>
    <row r="32" spans="1:30" x14ac:dyDescent="0.25">
      <c r="A32" s="75"/>
      <c r="B32" s="76"/>
      <c r="C32" s="138">
        <v>0</v>
      </c>
      <c r="D32" s="287"/>
      <c r="E32" s="296" t="s">
        <v>23</v>
      </c>
      <c r="F32" s="296" t="s">
        <v>23</v>
      </c>
      <c r="G32" s="78" t="str">
        <f t="shared" si="6"/>
        <v>-</v>
      </c>
      <c r="H32" s="139"/>
      <c r="I32" s="288"/>
      <c r="J32" s="80">
        <f t="shared" si="7"/>
        <v>0</v>
      </c>
      <c r="K32" s="83">
        <f t="shared" si="13"/>
        <v>0</v>
      </c>
      <c r="N32" s="242">
        <f>(YEAR('2.Declaration'!$E$15)-YEAR(D33))*12+(MONTH('2.Declaration'!$E$15)-MONTH(D33))</f>
        <v>0</v>
      </c>
      <c r="O32" s="134" t="str">
        <f>IF(N32&lt;6,"Yes",IF(N32&gt;6,"No",IF(DAY(D33)&gt;=DAY('2.Declaration'!$E$15),"Yes","No")))</f>
        <v>Yes</v>
      </c>
      <c r="P32" s="243">
        <f>('2.Declaration'!$E$15-I33)</f>
        <v>0</v>
      </c>
      <c r="Q32" s="129">
        <f t="shared" si="0"/>
        <v>0</v>
      </c>
      <c r="R32" s="135">
        <f t="shared" si="8"/>
        <v>0</v>
      </c>
      <c r="S32" s="135">
        <f t="shared" si="1"/>
        <v>0</v>
      </c>
      <c r="T32" s="135">
        <f t="shared" si="2"/>
        <v>0</v>
      </c>
      <c r="U32" s="136" t="str">
        <f t="shared" si="14"/>
        <v>-</v>
      </c>
      <c r="V32" s="63">
        <f t="shared" si="3"/>
        <v>0</v>
      </c>
      <c r="W32" s="63" t="e">
        <f t="shared" si="9"/>
        <v>#REF!</v>
      </c>
      <c r="X32" s="137" t="e">
        <f t="shared" si="10"/>
        <v>#REF!</v>
      </c>
      <c r="Y32" s="63">
        <f t="shared" si="11"/>
        <v>0</v>
      </c>
      <c r="Z32" s="137" t="e">
        <f>12*('2.Declaration'!$E$15-#REF!)/365</f>
        <v>#REF!</v>
      </c>
      <c r="AA32" s="59">
        <f t="shared" si="4"/>
        <v>0</v>
      </c>
      <c r="AB32" s="59" t="e">
        <f t="shared" si="5"/>
        <v>#REF!</v>
      </c>
      <c r="AC32" s="1" t="e">
        <f>IF(#REF!="Yes",IF(#REF!="",0,1),0)</f>
        <v>#REF!</v>
      </c>
      <c r="AD32" s="1" t="e">
        <f t="shared" si="12"/>
        <v>#REF!</v>
      </c>
    </row>
    <row r="33" spans="1:30" x14ac:dyDescent="0.25">
      <c r="A33" s="57"/>
      <c r="B33" s="76"/>
      <c r="C33" s="138">
        <v>0</v>
      </c>
      <c r="D33" s="287"/>
      <c r="E33" s="296" t="s">
        <v>23</v>
      </c>
      <c r="F33" s="296" t="s">
        <v>23</v>
      </c>
      <c r="G33" s="78" t="str">
        <f t="shared" si="6"/>
        <v>-</v>
      </c>
      <c r="H33" s="139"/>
      <c r="I33" s="288"/>
      <c r="J33" s="80">
        <f t="shared" si="7"/>
        <v>0</v>
      </c>
      <c r="K33" s="83">
        <f t="shared" si="13"/>
        <v>0</v>
      </c>
      <c r="N33" s="242">
        <f>(YEAR('2.Declaration'!$E$15)-YEAR(D34))*12+(MONTH('2.Declaration'!$E$15)-MONTH(D34))</f>
        <v>0</v>
      </c>
      <c r="O33" s="134" t="str">
        <f>IF(N33&lt;6,"Yes",IF(N33&gt;6,"No",IF(DAY(D34)&gt;=DAY('2.Declaration'!$E$15),"Yes","No")))</f>
        <v>Yes</v>
      </c>
      <c r="P33" s="243">
        <f>('2.Declaration'!$E$15-I34)</f>
        <v>0</v>
      </c>
      <c r="Q33" s="129">
        <f t="shared" si="0"/>
        <v>0</v>
      </c>
      <c r="R33" s="135">
        <f t="shared" si="8"/>
        <v>0</v>
      </c>
      <c r="S33" s="135">
        <f t="shared" si="1"/>
        <v>0</v>
      </c>
      <c r="T33" s="135">
        <f t="shared" si="2"/>
        <v>0</v>
      </c>
      <c r="U33" s="136" t="str">
        <f t="shared" si="14"/>
        <v>-</v>
      </c>
      <c r="V33" s="63">
        <f t="shared" si="3"/>
        <v>0</v>
      </c>
      <c r="W33" s="63" t="e">
        <f t="shared" si="9"/>
        <v>#REF!</v>
      </c>
      <c r="X33" s="137" t="e">
        <f t="shared" si="10"/>
        <v>#REF!</v>
      </c>
      <c r="Y33" s="63">
        <f t="shared" si="11"/>
        <v>0</v>
      </c>
      <c r="Z33" s="137" t="e">
        <f>12*('2.Declaration'!$E$15-#REF!)/365</f>
        <v>#REF!</v>
      </c>
      <c r="AA33" s="59">
        <f t="shared" si="4"/>
        <v>0</v>
      </c>
      <c r="AB33" s="59" t="e">
        <f t="shared" si="5"/>
        <v>#REF!</v>
      </c>
      <c r="AC33" s="1" t="e">
        <f>IF(#REF!="Yes",IF(#REF!="",0,1),0)</f>
        <v>#REF!</v>
      </c>
      <c r="AD33" s="1" t="e">
        <f t="shared" si="12"/>
        <v>#REF!</v>
      </c>
    </row>
    <row r="34" spans="1:30" x14ac:dyDescent="0.25">
      <c r="A34" s="75"/>
      <c r="B34" s="76"/>
      <c r="C34" s="138">
        <v>0</v>
      </c>
      <c r="D34" s="287"/>
      <c r="E34" s="296" t="s">
        <v>23</v>
      </c>
      <c r="F34" s="296" t="s">
        <v>23</v>
      </c>
      <c r="G34" s="78" t="str">
        <f t="shared" si="6"/>
        <v>-</v>
      </c>
      <c r="H34" s="139"/>
      <c r="I34" s="288"/>
      <c r="J34" s="80">
        <f t="shared" si="7"/>
        <v>0</v>
      </c>
      <c r="K34" s="83">
        <f t="shared" si="13"/>
        <v>0</v>
      </c>
      <c r="N34" s="242">
        <f>(YEAR('2.Declaration'!$E$15)-YEAR(D35))*12+(MONTH('2.Declaration'!$E$15)-MONTH(D35))</f>
        <v>0</v>
      </c>
      <c r="O34" s="134" t="str">
        <f>IF(N34&lt;6,"Yes",IF(N34&gt;6,"No",IF(DAY(D35)&gt;=DAY('2.Declaration'!$E$15),"Yes","No")))</f>
        <v>Yes</v>
      </c>
      <c r="P34" s="243">
        <f>('2.Declaration'!$E$15-I35)</f>
        <v>0</v>
      </c>
      <c r="Q34" s="129">
        <f t="shared" si="0"/>
        <v>0</v>
      </c>
      <c r="R34" s="135">
        <f t="shared" si="8"/>
        <v>0</v>
      </c>
      <c r="S34" s="135">
        <f t="shared" si="1"/>
        <v>0</v>
      </c>
      <c r="T34" s="135">
        <f t="shared" si="2"/>
        <v>0</v>
      </c>
      <c r="U34" s="136" t="str">
        <f t="shared" si="14"/>
        <v>-</v>
      </c>
      <c r="V34" s="63">
        <f t="shared" si="3"/>
        <v>0</v>
      </c>
      <c r="W34" s="63" t="e">
        <f t="shared" si="9"/>
        <v>#REF!</v>
      </c>
      <c r="X34" s="137" t="e">
        <f t="shared" si="10"/>
        <v>#REF!</v>
      </c>
      <c r="Y34" s="63">
        <f t="shared" si="11"/>
        <v>0</v>
      </c>
      <c r="Z34" s="137" t="e">
        <f>12*('2.Declaration'!$E$15-#REF!)/365</f>
        <v>#REF!</v>
      </c>
      <c r="AA34" s="59">
        <f t="shared" si="4"/>
        <v>0</v>
      </c>
      <c r="AB34" s="59" t="e">
        <f t="shared" si="5"/>
        <v>#REF!</v>
      </c>
      <c r="AC34" s="1" t="e">
        <f>IF(#REF!="Yes",IF(#REF!="",0,1),0)</f>
        <v>#REF!</v>
      </c>
      <c r="AD34" s="1" t="e">
        <f t="shared" si="12"/>
        <v>#REF!</v>
      </c>
    </row>
    <row r="35" spans="1:30" x14ac:dyDescent="0.25">
      <c r="A35" s="57"/>
      <c r="B35" s="76"/>
      <c r="C35" s="138">
        <v>0</v>
      </c>
      <c r="D35" s="287"/>
      <c r="E35" s="296" t="s">
        <v>23</v>
      </c>
      <c r="F35" s="296" t="s">
        <v>23</v>
      </c>
      <c r="G35" s="78" t="str">
        <f t="shared" si="6"/>
        <v>-</v>
      </c>
      <c r="H35" s="139"/>
      <c r="I35" s="288"/>
      <c r="J35" s="80">
        <f t="shared" si="7"/>
        <v>0</v>
      </c>
      <c r="K35" s="83">
        <f t="shared" si="13"/>
        <v>0</v>
      </c>
      <c r="N35" s="242">
        <f>(YEAR('2.Declaration'!$E$15)-YEAR(D36))*12+(MONTH('2.Declaration'!$E$15)-MONTH(D36))</f>
        <v>0</v>
      </c>
      <c r="O35" s="134" t="str">
        <f>IF(N35&lt;6,"Yes",IF(N35&gt;6,"No",IF(DAY(D36)&gt;=DAY('2.Declaration'!$E$15),"Yes","No")))</f>
        <v>Yes</v>
      </c>
      <c r="P35" s="243">
        <f>('2.Declaration'!$E$15-I36)</f>
        <v>0</v>
      </c>
      <c r="Q35" s="129">
        <f t="shared" si="0"/>
        <v>0</v>
      </c>
      <c r="R35" s="135">
        <f t="shared" si="8"/>
        <v>0</v>
      </c>
      <c r="S35" s="135">
        <f t="shared" si="1"/>
        <v>0</v>
      </c>
      <c r="T35" s="135">
        <f t="shared" si="2"/>
        <v>0</v>
      </c>
      <c r="U35" s="136" t="str">
        <f t="shared" si="14"/>
        <v>-</v>
      </c>
      <c r="V35" s="63">
        <f t="shared" si="3"/>
        <v>0</v>
      </c>
      <c r="W35" s="63" t="e">
        <f t="shared" si="9"/>
        <v>#REF!</v>
      </c>
      <c r="X35" s="137" t="e">
        <f t="shared" si="10"/>
        <v>#REF!</v>
      </c>
      <c r="Y35" s="63">
        <f t="shared" si="11"/>
        <v>0</v>
      </c>
      <c r="Z35" s="137" t="e">
        <f>12*('2.Declaration'!$E$15-#REF!)/365</f>
        <v>#REF!</v>
      </c>
      <c r="AA35" s="59">
        <f t="shared" si="4"/>
        <v>0</v>
      </c>
      <c r="AB35" s="59" t="e">
        <f t="shared" si="5"/>
        <v>#REF!</v>
      </c>
      <c r="AC35" s="1" t="e">
        <f>IF(#REF!="Yes",IF(#REF!="",0,1),0)</f>
        <v>#REF!</v>
      </c>
      <c r="AD35" s="1" t="e">
        <f t="shared" si="12"/>
        <v>#REF!</v>
      </c>
    </row>
    <row r="36" spans="1:30" x14ac:dyDescent="0.25">
      <c r="A36" s="75"/>
      <c r="B36" s="76"/>
      <c r="C36" s="138">
        <v>0</v>
      </c>
      <c r="D36" s="287"/>
      <c r="E36" s="296" t="s">
        <v>23</v>
      </c>
      <c r="F36" s="296" t="s">
        <v>23</v>
      </c>
      <c r="G36" s="78" t="str">
        <f t="shared" si="6"/>
        <v>-</v>
      </c>
      <c r="H36" s="139"/>
      <c r="I36" s="288"/>
      <c r="J36" s="80">
        <f t="shared" si="7"/>
        <v>0</v>
      </c>
      <c r="K36" s="83">
        <f t="shared" si="13"/>
        <v>0</v>
      </c>
      <c r="N36" s="242">
        <f>(YEAR('2.Declaration'!$E$15)-YEAR(D37))*12+(MONTH('2.Declaration'!$E$15)-MONTH(D37))</f>
        <v>0</v>
      </c>
      <c r="O36" s="134" t="str">
        <f>IF(N36&lt;6,"Yes",IF(N36&gt;6,"No",IF(DAY(D37)&gt;=DAY('2.Declaration'!$E$15),"Yes","No")))</f>
        <v>Yes</v>
      </c>
      <c r="P36" s="243">
        <f>('2.Declaration'!$E$15-I37)</f>
        <v>0</v>
      </c>
      <c r="Q36" s="129">
        <f t="shared" si="0"/>
        <v>0</v>
      </c>
      <c r="R36" s="135">
        <f t="shared" si="8"/>
        <v>0</v>
      </c>
      <c r="S36" s="135">
        <f t="shared" si="1"/>
        <v>0</v>
      </c>
      <c r="T36" s="135">
        <f t="shared" si="2"/>
        <v>0</v>
      </c>
      <c r="U36" s="136" t="str">
        <f t="shared" si="14"/>
        <v>-</v>
      </c>
      <c r="V36" s="63">
        <f t="shared" si="3"/>
        <v>0</v>
      </c>
      <c r="W36" s="63" t="e">
        <f t="shared" si="9"/>
        <v>#REF!</v>
      </c>
      <c r="X36" s="137" t="e">
        <f t="shared" si="10"/>
        <v>#REF!</v>
      </c>
      <c r="Y36" s="63">
        <f t="shared" si="11"/>
        <v>0</v>
      </c>
      <c r="Z36" s="137" t="e">
        <f>12*('2.Declaration'!$E$15-#REF!)/365</f>
        <v>#REF!</v>
      </c>
      <c r="AA36" s="59">
        <f t="shared" si="4"/>
        <v>0</v>
      </c>
      <c r="AB36" s="59" t="e">
        <f t="shared" si="5"/>
        <v>#REF!</v>
      </c>
      <c r="AC36" s="1" t="e">
        <f>IF(#REF!="Yes",IF(#REF!="",0,1),0)</f>
        <v>#REF!</v>
      </c>
      <c r="AD36" s="1" t="e">
        <f t="shared" si="12"/>
        <v>#REF!</v>
      </c>
    </row>
    <row r="37" spans="1:30" x14ac:dyDescent="0.25">
      <c r="A37" s="57"/>
      <c r="B37" s="76"/>
      <c r="C37" s="138">
        <v>0</v>
      </c>
      <c r="D37" s="287"/>
      <c r="E37" s="296" t="s">
        <v>23</v>
      </c>
      <c r="F37" s="296" t="s">
        <v>23</v>
      </c>
      <c r="G37" s="78" t="str">
        <f t="shared" si="6"/>
        <v>-</v>
      </c>
      <c r="H37" s="139"/>
      <c r="I37" s="288"/>
      <c r="J37" s="80">
        <f t="shared" si="7"/>
        <v>0</v>
      </c>
      <c r="K37" s="83">
        <f t="shared" si="13"/>
        <v>0</v>
      </c>
      <c r="N37" s="36"/>
      <c r="O37"/>
      <c r="W37" s="36"/>
    </row>
    <row r="38" spans="1:30" x14ac:dyDescent="0.25">
      <c r="B38" s="436" t="s">
        <v>245</v>
      </c>
      <c r="C38" s="437"/>
      <c r="D38" s="437"/>
      <c r="E38" s="437"/>
      <c r="F38" s="437"/>
      <c r="G38" s="437"/>
      <c r="H38" s="437"/>
      <c r="J38" s="98">
        <f>SUM(J18:J37)</f>
        <v>0</v>
      </c>
      <c r="K38" s="83">
        <f>SUM(K18:K37)</f>
        <v>0</v>
      </c>
      <c r="N38" s="36"/>
      <c r="V38"/>
    </row>
    <row r="39" spans="1:30" x14ac:dyDescent="0.25">
      <c r="B39" s="315" t="s">
        <v>246</v>
      </c>
      <c r="C39" s="314"/>
      <c r="D39" s="314"/>
      <c r="E39" s="314"/>
      <c r="F39" s="314"/>
      <c r="G39" s="314"/>
      <c r="H39" s="314"/>
      <c r="Q39"/>
      <c r="R39"/>
      <c r="S39"/>
      <c r="T39"/>
      <c r="U39"/>
      <c r="V39"/>
    </row>
    <row r="40" spans="1:30" ht="18" x14ac:dyDescent="0.25">
      <c r="B40" s="377" t="s">
        <v>230</v>
      </c>
      <c r="C40" s="377"/>
      <c r="D40" s="377"/>
      <c r="E40" s="377"/>
      <c r="F40" s="377"/>
      <c r="G40" s="377"/>
      <c r="H40" s="377"/>
      <c r="I40" s="377"/>
      <c r="J40" s="111"/>
      <c r="L40" s="58"/>
      <c r="Q40"/>
      <c r="R40"/>
      <c r="S40"/>
      <c r="T40"/>
      <c r="U40"/>
      <c r="V40"/>
    </row>
    <row r="41" spans="1:30" x14ac:dyDescent="0.25">
      <c r="Q41"/>
      <c r="R41"/>
      <c r="S41"/>
      <c r="T41"/>
      <c r="U41"/>
      <c r="V41"/>
    </row>
    <row r="42" spans="1:30" x14ac:dyDescent="0.25">
      <c r="B42" s="60"/>
      <c r="C42" s="60"/>
      <c r="D42" s="60"/>
      <c r="Q42"/>
      <c r="R42"/>
      <c r="S42"/>
      <c r="T42"/>
      <c r="U42"/>
      <c r="V42"/>
    </row>
    <row r="43" spans="1:30" x14ac:dyDescent="0.25">
      <c r="B43" s="60"/>
      <c r="C43" s="60"/>
      <c r="D43" s="60"/>
      <c r="E43" s="60"/>
      <c r="F43" s="60"/>
      <c r="Q43"/>
      <c r="R43"/>
      <c r="S43"/>
      <c r="T43"/>
      <c r="U43"/>
      <c r="V43"/>
    </row>
    <row r="44" spans="1:30" x14ac:dyDescent="0.25">
      <c r="B44" s="60"/>
      <c r="C44" s="60"/>
      <c r="D44" s="60"/>
      <c r="E44" s="60"/>
      <c r="F44" s="60"/>
      <c r="Q44"/>
      <c r="R44"/>
      <c r="S44"/>
      <c r="T44"/>
      <c r="U44"/>
      <c r="V44"/>
    </row>
    <row r="45" spans="1:30" x14ac:dyDescent="0.25">
      <c r="B45" s="60"/>
      <c r="C45" s="60"/>
      <c r="D45" s="60"/>
      <c r="E45" s="60"/>
      <c r="F45" s="60"/>
      <c r="Q45"/>
      <c r="R45"/>
      <c r="S45"/>
      <c r="T45"/>
      <c r="U45"/>
      <c r="V45"/>
    </row>
    <row r="46" spans="1:30" x14ac:dyDescent="0.25">
      <c r="B46" s="60"/>
      <c r="C46" s="60"/>
      <c r="D46" s="60"/>
      <c r="E46" s="60"/>
      <c r="F46" s="60"/>
      <c r="Q46"/>
      <c r="R46"/>
      <c r="S46"/>
      <c r="T46"/>
      <c r="U46"/>
      <c r="V46"/>
    </row>
    <row r="47" spans="1:30" x14ac:dyDescent="0.25">
      <c r="B47" s="60"/>
      <c r="C47" s="60"/>
      <c r="D47" s="60"/>
      <c r="E47" s="60"/>
      <c r="F47" s="60"/>
      <c r="Q47"/>
      <c r="R47"/>
      <c r="S47"/>
      <c r="T47"/>
      <c r="U47"/>
      <c r="V47"/>
    </row>
    <row r="48" spans="1:30" x14ac:dyDescent="0.25">
      <c r="B48" s="60"/>
      <c r="C48" s="60"/>
      <c r="D48" s="60"/>
      <c r="E48" s="60"/>
      <c r="F48" s="60"/>
      <c r="Q48"/>
      <c r="R48"/>
      <c r="S48"/>
      <c r="T48"/>
      <c r="U48"/>
      <c r="V48"/>
    </row>
    <row r="49" spans="2:22" x14ac:dyDescent="0.25">
      <c r="B49" s="60"/>
      <c r="C49" s="60"/>
      <c r="D49" s="60"/>
      <c r="E49" s="60"/>
      <c r="F49" s="60"/>
      <c r="Q49"/>
      <c r="R49"/>
      <c r="S49"/>
      <c r="T49"/>
      <c r="U49"/>
      <c r="V49"/>
    </row>
    <row r="50" spans="2:22" x14ac:dyDescent="0.25">
      <c r="B50" s="60"/>
      <c r="C50" s="60"/>
      <c r="D50" s="60"/>
      <c r="E50" s="60"/>
      <c r="F50" s="60"/>
      <c r="Q50"/>
      <c r="R50"/>
      <c r="S50"/>
      <c r="T50"/>
      <c r="U50"/>
      <c r="V50"/>
    </row>
    <row r="51" spans="2:22" x14ac:dyDescent="0.25">
      <c r="B51" s="60"/>
      <c r="C51" s="60"/>
      <c r="D51" s="60"/>
      <c r="E51" s="60"/>
      <c r="F51" s="60"/>
      <c r="Q51"/>
      <c r="R51"/>
      <c r="S51"/>
      <c r="T51"/>
      <c r="U51"/>
      <c r="V51"/>
    </row>
    <row r="52" spans="2:22" x14ac:dyDescent="0.25">
      <c r="B52" s="60"/>
      <c r="C52" s="60"/>
      <c r="D52" s="60"/>
      <c r="E52" s="60"/>
      <c r="F52" s="60"/>
    </row>
    <row r="53" spans="2:22" x14ac:dyDescent="0.25"/>
    <row r="54" spans="2:22" x14ac:dyDescent="0.25"/>
    <row r="55" spans="2:22" x14ac:dyDescent="0.25"/>
    <row r="56" spans="2:22" hidden="1" x14ac:dyDescent="0.25"/>
  </sheetData>
  <sheetProtection algorithmName="SHA-512" hashValue="MvPAoJQUd//Q1O0EeUNRUxmeNmGdyQoftVe+JsTy+ybmpcYojuOCH7PzTHvqAX2QSbC0pe+69o4zj70nlAwNUQ==" saltValue="nG06Bsta72Yg/19lvP2jzw==" spinCount="100000" sheet="1" objects="1" scenarios="1"/>
  <mergeCells count="11">
    <mergeCell ref="B10:H10"/>
    <mergeCell ref="C2:E2"/>
    <mergeCell ref="C3:E3"/>
    <mergeCell ref="C4:E4"/>
    <mergeCell ref="B8:J8"/>
    <mergeCell ref="B9:H9"/>
    <mergeCell ref="B11:H11"/>
    <mergeCell ref="B12:E12"/>
    <mergeCell ref="B13:E13"/>
    <mergeCell ref="B38:H38"/>
    <mergeCell ref="B40:I40"/>
  </mergeCells>
  <conditionalFormatting sqref="E18:E37">
    <cfRule type="expression" dxfId="46" priority="3">
      <formula>$D18&gt;0</formula>
    </cfRule>
  </conditionalFormatting>
  <conditionalFormatting sqref="F18:F37">
    <cfRule type="expression" dxfId="45" priority="2">
      <formula>$E18="Yes"</formula>
    </cfRule>
  </conditionalFormatting>
  <conditionalFormatting sqref="G18:G37">
    <cfRule type="expression" dxfId="44" priority="1">
      <formula>$O17="No"</formula>
    </cfRule>
  </conditionalFormatting>
  <conditionalFormatting sqref="H18:I37">
    <cfRule type="expression" dxfId="43" priority="4">
      <formula>$G18="To apportion GST claim"</formula>
    </cfRule>
  </conditionalFormatting>
  <dataValidations count="7">
    <dataValidation allowBlank="1" showInputMessage="1" showErrorMessage="1" prompt="# Refer to the formula above for the input tax allowable" sqref="J17" xr:uid="{463C82F0-A392-4134-8733-BF9551A762B8}"/>
    <dataValidation type="decimal" operator="greaterThanOrEqual" allowBlank="1" showInputMessage="1" showErrorMessage="1" sqref="C18:C37" xr:uid="{D81887FC-14B4-466B-B9AF-3CD548F24452}">
      <formula1>0</formula1>
    </dataValidation>
    <dataValidation allowBlank="1" showInputMessage="1" showErrorMessage="1" prompt="The date when the immovable property is made available to you (e.g. date when temporary occupation permit is issued)_x000a_" sqref="I17" xr:uid="{88C830A6-418E-4AD8-B832-5CAD5C645D3D}"/>
    <dataValidation type="list" allowBlank="1" showInputMessage="1" showErrorMessage="1" sqref="E18:E37" xr:uid="{D19E99AC-FA80-4853-AD1C-A4309FF26A0B}">
      <formula1>$N$9:$N$11</formula1>
    </dataValidation>
    <dataValidation type="list" allowBlank="1" showInputMessage="1" showErrorMessage="1" sqref="F18:F37" xr:uid="{7E773684-1C85-4305-A90F-87CE3B1C3909}">
      <formula1>$O$9:$O$12</formula1>
    </dataValidation>
    <dataValidation type="whole" operator="greaterThanOrEqual" allowBlank="1" showInputMessage="1" showErrorMessage="1" sqref="J18:J37" xr:uid="{199F25A4-5688-409A-B77E-095569693C43}">
      <formula1>0</formula1>
    </dataValidation>
    <dataValidation type="custom" operator="greaterThanOrEqual" allowBlank="1" showInputMessage="1" showErrorMessage="1" error="The goods are acquired within 6 months from_x000a_ GST registration. Please use other apportionment formula." sqref="D18:D37" xr:uid="{CE628BD4-A1BF-45BD-8D2F-E5A3908D75DB}">
      <formula1>O17="No"</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date" allowBlank="1" showInputMessage="1" showErrorMessage="1" errorTitle="Error" error="Date of property put into use must be after Date of Purchase and before date of GST Registration" xr:uid="{F7656396-E0C3-48E7-92B9-954A739A4120}">
          <x14:formula1>
            <xm:f>D18</xm:f>
          </x14:formula1>
          <x14:formula2>
            <xm:f>'2.Declaration'!$E$15</xm:f>
          </x14:formula2>
          <xm:sqref>I18:I37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H56"/>
  <sheetViews>
    <sheetView showGridLines="0" showRowColHeaders="0" topLeftCell="A23" zoomScale="80" zoomScaleNormal="80" workbookViewId="0">
      <selection activeCell="H32" sqref="H32"/>
    </sheetView>
  </sheetViews>
  <sheetFormatPr defaultColWidth="0" defaultRowHeight="15" customHeight="1" zeroHeight="1" x14ac:dyDescent="0.25"/>
  <cols>
    <col min="1" max="1" width="9.140625" customWidth="1"/>
    <col min="2" max="2" width="49" customWidth="1"/>
    <col min="3" max="3" width="19.7109375" customWidth="1"/>
    <col min="4" max="4" width="24.85546875" customWidth="1"/>
    <col min="5" max="5" width="41.85546875" customWidth="1"/>
    <col min="6" max="6" width="43.7109375" customWidth="1"/>
    <col min="7" max="7" width="0.28515625" customWidth="1"/>
    <col min="8" max="9" width="37.7109375" customWidth="1"/>
    <col min="10" max="10" width="19.7109375" hidden="1" customWidth="1"/>
    <col min="11" max="14" width="9.140625" hidden="1" customWidth="1"/>
    <col min="15" max="22" width="9.140625" style="36" hidden="1" customWidth="1"/>
    <col min="23" max="16384" width="9.140625" hidden="1"/>
  </cols>
  <sheetData>
    <row r="1" spans="2:34" x14ac:dyDescent="0.25">
      <c r="O1"/>
      <c r="P1"/>
      <c r="Q1"/>
      <c r="T1"/>
      <c r="U1"/>
      <c r="V1"/>
    </row>
    <row r="2" spans="2:34" ht="18" x14ac:dyDescent="0.25">
      <c r="B2" s="62" t="s">
        <v>3</v>
      </c>
      <c r="C2" s="379">
        <f>'2.Declaration'!E7</f>
        <v>0</v>
      </c>
      <c r="D2" s="380"/>
      <c r="E2" s="381"/>
      <c r="F2" s="20"/>
      <c r="G2" s="20"/>
      <c r="H2" s="20"/>
      <c r="O2"/>
      <c r="P2"/>
      <c r="Q2"/>
      <c r="T2"/>
      <c r="U2"/>
      <c r="V2"/>
    </row>
    <row r="3" spans="2:34" ht="18" x14ac:dyDescent="0.25">
      <c r="B3" s="271" t="s">
        <v>4</v>
      </c>
      <c r="C3" s="379">
        <f>'2.Declaration'!E11</f>
        <v>0</v>
      </c>
      <c r="D3" s="380"/>
      <c r="E3" s="381"/>
      <c r="F3" s="20"/>
      <c r="G3" s="20"/>
      <c r="H3" s="20"/>
      <c r="O3"/>
      <c r="P3"/>
      <c r="Q3"/>
      <c r="T3"/>
      <c r="U3"/>
      <c r="V3"/>
    </row>
    <row r="4" spans="2:34" ht="18" x14ac:dyDescent="0.25">
      <c r="B4" s="17" t="s">
        <v>11</v>
      </c>
      <c r="C4" s="382">
        <f>'2.Declaration'!E15</f>
        <v>0</v>
      </c>
      <c r="D4" s="383"/>
      <c r="E4" s="384"/>
      <c r="F4" s="276"/>
      <c r="G4" s="276"/>
      <c r="H4" s="24"/>
      <c r="O4"/>
      <c r="P4"/>
      <c r="Q4"/>
      <c r="T4"/>
      <c r="U4"/>
      <c r="V4"/>
    </row>
    <row r="5" spans="2:34" x14ac:dyDescent="0.25"/>
    <row r="6" spans="2:34" ht="18" x14ac:dyDescent="0.25">
      <c r="B6" s="121" t="s">
        <v>21</v>
      </c>
      <c r="C6" s="4"/>
      <c r="D6" s="4"/>
      <c r="E6" s="4"/>
      <c r="F6" s="4"/>
      <c r="G6" s="4"/>
      <c r="H6" s="56"/>
    </row>
    <row r="7" spans="2:34" ht="18" x14ac:dyDescent="0.25">
      <c r="B7" s="122" t="s">
        <v>131</v>
      </c>
      <c r="C7" s="123"/>
      <c r="D7" s="123"/>
      <c r="E7" s="123"/>
      <c r="F7" s="123"/>
      <c r="G7" s="123"/>
      <c r="H7" s="56"/>
      <c r="K7" s="59"/>
      <c r="L7" s="59"/>
      <c r="M7" s="59"/>
      <c r="N7" s="59"/>
      <c r="O7" s="59"/>
      <c r="P7" s="59"/>
      <c r="Q7" s="59"/>
      <c r="R7" s="59"/>
      <c r="S7" s="59"/>
      <c r="T7" s="59"/>
      <c r="U7" s="59"/>
      <c r="V7" s="59"/>
      <c r="W7" s="59"/>
      <c r="X7" s="59"/>
    </row>
    <row r="8" spans="2:34" ht="35.25" customHeight="1" x14ac:dyDescent="0.25">
      <c r="B8" s="441">
        <v>123</v>
      </c>
      <c r="C8" s="442"/>
      <c r="D8" s="442"/>
      <c r="E8" s="442"/>
      <c r="F8" s="442"/>
      <c r="G8" s="442"/>
      <c r="H8" s="274"/>
      <c r="I8" s="140"/>
      <c r="K8" s="59"/>
      <c r="L8" s="59"/>
      <c r="M8" s="59"/>
      <c r="N8" s="59"/>
      <c r="O8" s="59"/>
      <c r="P8" s="59"/>
      <c r="Q8" s="59"/>
      <c r="R8" s="59"/>
      <c r="S8" s="59"/>
      <c r="T8" s="59"/>
      <c r="U8" s="59"/>
      <c r="V8" s="59"/>
      <c r="W8" s="59"/>
      <c r="X8" s="59"/>
    </row>
    <row r="9" spans="2:34" ht="35.25" customHeight="1" x14ac:dyDescent="0.25">
      <c r="B9" s="432" t="s">
        <v>132</v>
      </c>
      <c r="C9" s="433"/>
      <c r="D9" s="433"/>
      <c r="E9" s="433"/>
      <c r="F9" s="433"/>
      <c r="G9" s="433"/>
      <c r="H9" s="272"/>
      <c r="I9" s="153"/>
      <c r="L9" s="63"/>
      <c r="O9" s="63"/>
      <c r="P9" s="63"/>
      <c r="Q9"/>
      <c r="R9" s="59"/>
      <c r="S9" s="59"/>
      <c r="T9" s="59"/>
      <c r="U9" s="59"/>
      <c r="V9" s="59"/>
      <c r="W9" s="59"/>
      <c r="X9" s="59"/>
      <c r="Y9" s="59"/>
      <c r="Z9" s="59"/>
      <c r="AA9" s="59"/>
      <c r="AB9" s="59"/>
      <c r="AC9" s="59"/>
      <c r="AD9" s="59"/>
      <c r="AE9" s="36"/>
      <c r="AF9" s="36"/>
      <c r="AG9" s="36"/>
      <c r="AH9" s="36"/>
    </row>
    <row r="10" spans="2:34" ht="20.25" customHeight="1" x14ac:dyDescent="0.25">
      <c r="B10" s="432" t="s">
        <v>133</v>
      </c>
      <c r="C10" s="433"/>
      <c r="D10" s="433"/>
      <c r="E10" s="433"/>
      <c r="F10" s="433"/>
      <c r="G10" s="433"/>
      <c r="H10" s="272"/>
      <c r="I10" s="153"/>
      <c r="L10" s="59"/>
      <c r="O10" s="59"/>
      <c r="P10" s="59"/>
      <c r="Q10"/>
      <c r="R10" s="59"/>
      <c r="S10" s="59"/>
      <c r="T10" s="59"/>
      <c r="U10" s="59"/>
      <c r="V10" s="59"/>
      <c r="W10" s="59"/>
      <c r="X10" s="59"/>
      <c r="Y10" s="59"/>
      <c r="Z10" s="59"/>
      <c r="AA10" s="59"/>
      <c r="AB10" s="59"/>
      <c r="AC10" s="59"/>
      <c r="AD10" s="59"/>
      <c r="AE10" s="36"/>
      <c r="AF10" s="36"/>
      <c r="AG10" s="36"/>
      <c r="AH10" s="36"/>
    </row>
    <row r="11" spans="2:34" ht="26.25" customHeight="1" x14ac:dyDescent="0.25">
      <c r="B11" s="432" t="s">
        <v>134</v>
      </c>
      <c r="C11" s="433"/>
      <c r="D11" s="433"/>
      <c r="E11" s="433"/>
      <c r="F11" s="433"/>
      <c r="G11" s="433"/>
      <c r="H11" s="272"/>
      <c r="I11" s="153"/>
      <c r="K11" s="59"/>
      <c r="L11" s="59"/>
      <c r="M11" s="59"/>
      <c r="N11" s="59"/>
      <c r="O11"/>
      <c r="P11"/>
      <c r="Q11"/>
      <c r="R11" s="59"/>
      <c r="S11" s="59"/>
      <c r="T11" s="59"/>
      <c r="U11" s="59"/>
      <c r="V11" s="59"/>
      <c r="W11" s="59"/>
      <c r="X11" s="59"/>
      <c r="Y11" s="59"/>
      <c r="Z11" s="59"/>
      <c r="AA11" s="59"/>
      <c r="AB11" s="59"/>
      <c r="AC11" s="59"/>
      <c r="AD11" s="59"/>
      <c r="AE11" s="36"/>
      <c r="AF11" s="36"/>
      <c r="AG11" s="36"/>
      <c r="AH11" s="36"/>
    </row>
    <row r="12" spans="2:34" ht="18" customHeight="1" x14ac:dyDescent="0.25">
      <c r="B12" s="399" t="s">
        <v>164</v>
      </c>
      <c r="C12" s="400"/>
      <c r="D12" s="400"/>
      <c r="E12" s="400"/>
      <c r="F12" s="400"/>
      <c r="G12" s="400"/>
      <c r="H12" s="257"/>
      <c r="I12" s="101"/>
      <c r="K12" s="59"/>
      <c r="L12" s="59"/>
      <c r="M12" s="59"/>
      <c r="N12" s="59"/>
      <c r="O12" s="59"/>
      <c r="P12" s="59"/>
      <c r="Q12" s="59"/>
      <c r="R12" s="59"/>
      <c r="S12" s="59"/>
      <c r="T12" s="59"/>
      <c r="U12" s="59"/>
      <c r="V12" s="59"/>
      <c r="W12" s="59"/>
      <c r="X12" s="59"/>
      <c r="Y12" s="59"/>
      <c r="Z12" s="59"/>
      <c r="AA12" s="59"/>
      <c r="AB12" s="59"/>
      <c r="AC12" s="59"/>
      <c r="AD12" s="59"/>
      <c r="AE12" s="36"/>
      <c r="AF12" s="36"/>
      <c r="AG12" s="36"/>
      <c r="AH12" s="36"/>
    </row>
    <row r="13" spans="2:34" ht="24" customHeight="1" x14ac:dyDescent="0.25">
      <c r="B13" s="420" t="s">
        <v>63</v>
      </c>
      <c r="C13" s="421"/>
      <c r="D13" s="421"/>
      <c r="E13" s="421"/>
      <c r="F13" s="421"/>
      <c r="G13" s="421"/>
      <c r="H13" s="275"/>
      <c r="I13" s="100"/>
      <c r="K13" s="59"/>
      <c r="L13" s="59"/>
      <c r="M13" s="59"/>
      <c r="N13" s="59"/>
      <c r="O13" s="59"/>
      <c r="P13" s="59"/>
      <c r="Q13" s="59"/>
      <c r="R13" s="59"/>
      <c r="S13" s="59"/>
      <c r="T13" s="59"/>
      <c r="U13" s="59"/>
      <c r="V13" s="59"/>
      <c r="W13" s="59"/>
      <c r="X13" s="59"/>
    </row>
    <row r="14" spans="2:34" ht="18" customHeight="1" x14ac:dyDescent="0.25">
      <c r="B14" s="420" t="s">
        <v>64</v>
      </c>
      <c r="C14" s="421"/>
      <c r="D14" s="421"/>
      <c r="E14" s="421"/>
      <c r="F14" s="421"/>
      <c r="G14" s="421"/>
      <c r="H14" s="257"/>
      <c r="I14" s="101"/>
      <c r="K14" s="59"/>
      <c r="L14" s="59"/>
      <c r="M14" s="59"/>
      <c r="N14" s="59"/>
      <c r="O14" s="59"/>
      <c r="P14" s="59"/>
      <c r="Q14" s="59"/>
      <c r="R14" s="59"/>
      <c r="S14" s="59"/>
      <c r="T14" s="59"/>
      <c r="U14" s="59"/>
      <c r="V14" s="59"/>
      <c r="W14" s="59"/>
      <c r="X14" s="59"/>
    </row>
    <row r="15" spans="2:34" ht="20.25" customHeight="1" x14ac:dyDescent="0.25">
      <c r="B15" s="273"/>
      <c r="C15" s="71"/>
      <c r="D15" s="71"/>
      <c r="E15" s="71"/>
      <c r="F15" s="71"/>
      <c r="G15" s="71"/>
      <c r="H15" s="257"/>
      <c r="I15" s="26"/>
      <c r="K15" s="59"/>
      <c r="L15" s="59"/>
      <c r="M15" s="59"/>
      <c r="N15" s="59"/>
      <c r="O15" s="431"/>
      <c r="P15" s="431"/>
      <c r="Q15" s="431"/>
      <c r="R15" s="431"/>
      <c r="S15" s="59"/>
      <c r="T15" s="59"/>
      <c r="U15" s="59"/>
      <c r="V15" s="59"/>
      <c r="W15" s="74"/>
      <c r="X15" s="59"/>
      <c r="Y15" s="59"/>
    </row>
    <row r="16" spans="2:34" s="1" customFormat="1" ht="17.25" customHeight="1" x14ac:dyDescent="0.25">
      <c r="B16" s="141"/>
      <c r="C16" s="26"/>
      <c r="D16" s="26"/>
      <c r="E16" s="26"/>
      <c r="F16" s="26"/>
      <c r="G16" s="26"/>
      <c r="H16" s="26"/>
      <c r="I16" s="26"/>
      <c r="J16"/>
      <c r="K16" s="26"/>
      <c r="L16" s="59"/>
      <c r="M16" s="59"/>
      <c r="N16" s="59"/>
      <c r="O16" s="74"/>
      <c r="P16" s="74"/>
      <c r="Q16" s="74"/>
      <c r="R16" s="74"/>
      <c r="S16"/>
      <c r="T16" s="59"/>
      <c r="U16" s="59"/>
      <c r="W16" s="63"/>
      <c r="X16" s="82"/>
      <c r="Y16" s="63"/>
      <c r="Z16" s="63"/>
    </row>
    <row r="17" spans="1:25" ht="18" x14ac:dyDescent="0.25">
      <c r="B17" s="26"/>
      <c r="C17" s="26"/>
      <c r="D17" s="26"/>
      <c r="E17" s="26"/>
      <c r="F17" s="26"/>
      <c r="G17" s="26"/>
      <c r="H17" s="26"/>
      <c r="I17" s="26"/>
      <c r="J17" s="26"/>
      <c r="K17" s="26"/>
      <c r="L17" s="26"/>
      <c r="M17" s="59"/>
      <c r="N17" s="59"/>
      <c r="O17" s="59"/>
      <c r="P17" s="59"/>
      <c r="Q17" s="431" t="s">
        <v>34</v>
      </c>
      <c r="R17" s="431"/>
      <c r="S17" s="431"/>
      <c r="T17" s="119"/>
      <c r="U17" s="63"/>
      <c r="V17" s="120"/>
      <c r="W17" s="59"/>
      <c r="X17" s="59"/>
      <c r="Y17" s="59"/>
    </row>
    <row r="18" spans="1:25" ht="35.25" customHeight="1" x14ac:dyDescent="0.3">
      <c r="A18" s="1"/>
      <c r="B18" s="73" t="s">
        <v>15</v>
      </c>
      <c r="C18" s="73" t="s">
        <v>16</v>
      </c>
      <c r="D18" s="73" t="s">
        <v>191</v>
      </c>
      <c r="E18" s="73" t="s">
        <v>189</v>
      </c>
      <c r="F18" s="73" t="s">
        <v>18</v>
      </c>
      <c r="G18" s="59"/>
      <c r="H18" s="59"/>
      <c r="I18" s="59"/>
      <c r="J18" s="59"/>
      <c r="K18" s="59"/>
      <c r="L18" s="59"/>
      <c r="M18" s="74" t="s">
        <v>39</v>
      </c>
      <c r="N18" s="74" t="s">
        <v>40</v>
      </c>
      <c r="O18" s="74" t="s">
        <v>65</v>
      </c>
      <c r="P18" s="74" t="s">
        <v>41</v>
      </c>
      <c r="Q18"/>
      <c r="R18" s="120"/>
      <c r="S18" s="59"/>
      <c r="T18" s="59"/>
      <c r="U18" s="59"/>
      <c r="V18" s="59"/>
      <c r="W18" s="59"/>
    </row>
    <row r="19" spans="1:25" x14ac:dyDescent="0.25">
      <c r="B19" s="76"/>
      <c r="C19" s="77">
        <v>0</v>
      </c>
      <c r="D19" s="287"/>
      <c r="E19" s="288"/>
      <c r="F19" s="96">
        <f t="shared" ref="F19:F38" si="0">IF(P19&gt;=0,P19*Q19*C19,0)</f>
        <v>0</v>
      </c>
      <c r="G19" s="36">
        <f>IF(C19&gt;0,1,0)</f>
        <v>0</v>
      </c>
      <c r="H19" s="59"/>
      <c r="I19" s="59"/>
      <c r="J19" s="59"/>
      <c r="K19" s="240">
        <f>(YEAR('2.Declaration'!$E$15)-YEAR(D19))*12+(MONTH('2.Declaration'!$E$15)-MONTH(D19))</f>
        <v>0</v>
      </c>
      <c r="L19" s="59" t="str">
        <f>IF(K19&lt;6,"Yes",IF(K19&gt;6,"No",IF(DAY(D19)&gt;=DAY('2.Declaration'!$E$15),"Yes","No")))</f>
        <v>Yes</v>
      </c>
      <c r="M19" s="82">
        <f>('2.Declaration'!$E$15-E19)/365</f>
        <v>0</v>
      </c>
      <c r="N19" s="118">
        <f>3-M19</f>
        <v>3</v>
      </c>
      <c r="O19" s="118">
        <f>IF(N19&gt;3,3,N19)</f>
        <v>3</v>
      </c>
      <c r="P19" s="119">
        <f>IFERROR(O19/3,0)</f>
        <v>1</v>
      </c>
      <c r="Q19" s="63">
        <f t="shared" ref="Q19:Q38" si="1">IF(L19="No",IF(D19="",0,1),0)</f>
        <v>0</v>
      </c>
      <c r="R19" s="120"/>
      <c r="S19" s="59"/>
      <c r="T19" s="59"/>
      <c r="U19" s="59"/>
      <c r="V19" s="59"/>
      <c r="W19" s="59"/>
    </row>
    <row r="20" spans="1:25" x14ac:dyDescent="0.25">
      <c r="A20" s="1"/>
      <c r="B20" s="76"/>
      <c r="C20" s="77">
        <v>0</v>
      </c>
      <c r="D20" s="287"/>
      <c r="E20" s="288"/>
      <c r="F20" s="96">
        <f t="shared" si="0"/>
        <v>0</v>
      </c>
      <c r="G20" s="36">
        <f t="shared" ref="G20:G38" si="2">IF(C20&gt;0,1,0)</f>
        <v>0</v>
      </c>
      <c r="H20" s="59"/>
      <c r="I20" s="59"/>
      <c r="J20" s="59"/>
      <c r="K20" s="240">
        <f>(YEAR('2.Declaration'!$E$15)-YEAR(D20))*12+(MONTH('2.Declaration'!$E$15)-MONTH(D20))</f>
        <v>0</v>
      </c>
      <c r="L20" s="59" t="str">
        <f>IF(K20&lt;6,"Yes",IF(K20&gt;6,"No",IF(DAY(D20)&gt;=DAY('2.Declaration'!$E$15),"Yes","No")))</f>
        <v>Yes</v>
      </c>
      <c r="M20" s="82">
        <f>('2.Declaration'!$E$15-E20)/365</f>
        <v>0</v>
      </c>
      <c r="N20" s="118">
        <f t="shared" ref="N20:N38" si="3">3-M20</f>
        <v>3</v>
      </c>
      <c r="O20" s="118">
        <f t="shared" ref="O20:O38" si="4">IF(N20&gt;3,3,N20)</f>
        <v>3</v>
      </c>
      <c r="P20" s="119">
        <f t="shared" ref="P20:P38" si="5">IFERROR(O20/3,0)</f>
        <v>1</v>
      </c>
      <c r="Q20" s="63">
        <f t="shared" si="1"/>
        <v>0</v>
      </c>
      <c r="R20" s="120"/>
      <c r="S20" s="59"/>
      <c r="T20" s="59"/>
      <c r="U20" s="59"/>
      <c r="V20" s="59"/>
      <c r="W20" s="59"/>
    </row>
    <row r="21" spans="1:25" x14ac:dyDescent="0.25">
      <c r="B21" s="76"/>
      <c r="C21" s="77">
        <v>0</v>
      </c>
      <c r="D21" s="287"/>
      <c r="E21" s="288"/>
      <c r="F21" s="96">
        <f t="shared" si="0"/>
        <v>0</v>
      </c>
      <c r="G21" s="36">
        <f t="shared" si="2"/>
        <v>0</v>
      </c>
      <c r="H21" s="59"/>
      <c r="I21" s="59"/>
      <c r="J21" s="59"/>
      <c r="K21" s="240">
        <f>(YEAR('2.Declaration'!$E$15)-YEAR(D21))*12+(MONTH('2.Declaration'!$E$15)-MONTH(D21))</f>
        <v>0</v>
      </c>
      <c r="L21" s="59" t="str">
        <f>IF(K21&lt;6,"Yes",IF(K21&gt;6,"No",IF(DAY(D21)&gt;=DAY('2.Declaration'!$E$15),"Yes","No")))</f>
        <v>Yes</v>
      </c>
      <c r="M21" s="82">
        <f>('2.Declaration'!$E$15-E21)/365</f>
        <v>0</v>
      </c>
      <c r="N21" s="118">
        <f t="shared" si="3"/>
        <v>3</v>
      </c>
      <c r="O21" s="118">
        <f t="shared" si="4"/>
        <v>3</v>
      </c>
      <c r="P21" s="119">
        <f t="shared" si="5"/>
        <v>1</v>
      </c>
      <c r="Q21" s="63">
        <f t="shared" si="1"/>
        <v>0</v>
      </c>
      <c r="R21" s="120"/>
      <c r="S21" s="59"/>
      <c r="T21" s="59"/>
      <c r="U21" s="59"/>
      <c r="V21" s="59"/>
      <c r="W21" s="59"/>
    </row>
    <row r="22" spans="1:25" x14ac:dyDescent="0.25">
      <c r="A22" s="1"/>
      <c r="B22" s="76"/>
      <c r="C22" s="77">
        <v>0</v>
      </c>
      <c r="D22" s="287"/>
      <c r="E22" s="288"/>
      <c r="F22" s="96">
        <f t="shared" si="0"/>
        <v>0</v>
      </c>
      <c r="G22" s="36">
        <f t="shared" si="2"/>
        <v>0</v>
      </c>
      <c r="H22" s="59"/>
      <c r="I22" s="59"/>
      <c r="J22" s="59"/>
      <c r="K22" s="240">
        <f>(YEAR('2.Declaration'!$E$15)-YEAR(D22))*12+(MONTH('2.Declaration'!$E$15)-MONTH(D22))</f>
        <v>0</v>
      </c>
      <c r="L22" s="59" t="str">
        <f>IF(K22&lt;6,"Yes",IF(K22&gt;6,"No",IF(DAY(D22)&gt;=DAY('2.Declaration'!$E$15),"Yes","No")))</f>
        <v>Yes</v>
      </c>
      <c r="M22" s="82">
        <f>('2.Declaration'!$E$15-E22)/365</f>
        <v>0</v>
      </c>
      <c r="N22" s="118">
        <f t="shared" si="3"/>
        <v>3</v>
      </c>
      <c r="O22" s="118">
        <f t="shared" si="4"/>
        <v>3</v>
      </c>
      <c r="P22" s="119">
        <f t="shared" si="5"/>
        <v>1</v>
      </c>
      <c r="Q22" s="63">
        <f t="shared" si="1"/>
        <v>0</v>
      </c>
      <c r="R22" s="120"/>
      <c r="S22" s="59"/>
      <c r="T22" s="59"/>
      <c r="U22" s="59"/>
      <c r="V22" s="59"/>
      <c r="W22" s="59"/>
    </row>
    <row r="23" spans="1:25" x14ac:dyDescent="0.25">
      <c r="B23" s="76"/>
      <c r="C23" s="77">
        <v>0</v>
      </c>
      <c r="D23" s="287"/>
      <c r="E23" s="288"/>
      <c r="F23" s="96">
        <f t="shared" si="0"/>
        <v>0</v>
      </c>
      <c r="G23" s="36">
        <f t="shared" si="2"/>
        <v>0</v>
      </c>
      <c r="H23" s="59"/>
      <c r="I23" s="59"/>
      <c r="J23" s="59"/>
      <c r="K23" s="240">
        <f>(YEAR('2.Declaration'!$E$15)-YEAR(D23))*12+(MONTH('2.Declaration'!$E$15)-MONTH(D23))</f>
        <v>0</v>
      </c>
      <c r="L23" s="59" t="str">
        <f>IF(K23&lt;6,"Yes",IF(K23&gt;6,"No",IF(DAY(D23)&gt;=DAY('2.Declaration'!$E$15),"Yes","No")))</f>
        <v>Yes</v>
      </c>
      <c r="M23" s="82">
        <f>('2.Declaration'!$E$15-E23)/365</f>
        <v>0</v>
      </c>
      <c r="N23" s="118">
        <f t="shared" si="3"/>
        <v>3</v>
      </c>
      <c r="O23" s="118">
        <f t="shared" si="4"/>
        <v>3</v>
      </c>
      <c r="P23" s="119">
        <f t="shared" si="5"/>
        <v>1</v>
      </c>
      <c r="Q23" s="63">
        <f t="shared" si="1"/>
        <v>0</v>
      </c>
      <c r="R23" s="120"/>
      <c r="S23" s="59"/>
      <c r="T23" s="59"/>
      <c r="V23"/>
    </row>
    <row r="24" spans="1:25" x14ac:dyDescent="0.25">
      <c r="A24" s="1"/>
      <c r="B24" s="76"/>
      <c r="C24" s="77">
        <v>0</v>
      </c>
      <c r="D24" s="287"/>
      <c r="E24" s="288"/>
      <c r="F24" s="96">
        <f t="shared" si="0"/>
        <v>0</v>
      </c>
      <c r="G24" s="36">
        <f t="shared" si="2"/>
        <v>0</v>
      </c>
      <c r="K24" s="240">
        <f>(YEAR('2.Declaration'!$E$15)-YEAR(D24))*12+(MONTH('2.Declaration'!$E$15)-MONTH(D24))</f>
        <v>0</v>
      </c>
      <c r="L24" s="59" t="str">
        <f>IF(K24&lt;6,"Yes",IF(K24&gt;6,"No",IF(DAY(D24)&gt;=DAY('2.Declaration'!$E$15),"Yes","No")))</f>
        <v>Yes</v>
      </c>
      <c r="M24" s="82">
        <f>('2.Declaration'!$E$15-E24)/365</f>
        <v>0</v>
      </c>
      <c r="N24" s="118">
        <f t="shared" si="3"/>
        <v>3</v>
      </c>
      <c r="O24" s="118">
        <f t="shared" si="4"/>
        <v>3</v>
      </c>
      <c r="P24" s="119">
        <f t="shared" si="5"/>
        <v>1</v>
      </c>
      <c r="Q24" s="63">
        <f t="shared" si="1"/>
        <v>0</v>
      </c>
      <c r="R24" s="120"/>
      <c r="V24"/>
    </row>
    <row r="25" spans="1:25" x14ac:dyDescent="0.25">
      <c r="B25" s="76"/>
      <c r="C25" s="77">
        <v>0</v>
      </c>
      <c r="D25" s="287"/>
      <c r="E25" s="288"/>
      <c r="F25" s="96">
        <f t="shared" si="0"/>
        <v>0</v>
      </c>
      <c r="G25" s="36">
        <f t="shared" si="2"/>
        <v>0</v>
      </c>
      <c r="K25" s="240">
        <f>(YEAR('2.Declaration'!$E$15)-YEAR(D25))*12+(MONTH('2.Declaration'!$E$15)-MONTH(D25))</f>
        <v>0</v>
      </c>
      <c r="L25" s="59" t="str">
        <f>IF(K25&lt;6,"Yes",IF(K25&gt;6,"No",IF(DAY(D25)&gt;=DAY('2.Declaration'!$E$15),"Yes","No")))</f>
        <v>Yes</v>
      </c>
      <c r="M25" s="82">
        <f>('2.Declaration'!$E$15-E25)/365</f>
        <v>0</v>
      </c>
      <c r="N25" s="118">
        <f t="shared" si="3"/>
        <v>3</v>
      </c>
      <c r="O25" s="118">
        <f t="shared" si="4"/>
        <v>3</v>
      </c>
      <c r="P25" s="119">
        <f t="shared" si="5"/>
        <v>1</v>
      </c>
      <c r="Q25" s="63">
        <f t="shared" si="1"/>
        <v>0</v>
      </c>
      <c r="R25" s="120"/>
      <c r="V25"/>
    </row>
    <row r="26" spans="1:25" x14ac:dyDescent="0.25">
      <c r="A26" s="1"/>
      <c r="B26" s="76"/>
      <c r="C26" s="77">
        <v>0</v>
      </c>
      <c r="D26" s="287"/>
      <c r="E26" s="288"/>
      <c r="F26" s="96">
        <f t="shared" si="0"/>
        <v>0</v>
      </c>
      <c r="G26" s="36">
        <f t="shared" si="2"/>
        <v>0</v>
      </c>
      <c r="K26" s="240">
        <f>(YEAR('2.Declaration'!$E$15)-YEAR(D26))*12+(MONTH('2.Declaration'!$E$15)-MONTH(D26))</f>
        <v>0</v>
      </c>
      <c r="L26" s="59" t="str">
        <f>IF(K26&lt;6,"Yes",IF(K26&gt;6,"No",IF(DAY(D26)&gt;=DAY('2.Declaration'!$E$15),"Yes","No")))</f>
        <v>Yes</v>
      </c>
      <c r="M26" s="82">
        <f>('2.Declaration'!$E$15-E26)/365</f>
        <v>0</v>
      </c>
      <c r="N26" s="118">
        <f t="shared" si="3"/>
        <v>3</v>
      </c>
      <c r="O26" s="118">
        <f t="shared" si="4"/>
        <v>3</v>
      </c>
      <c r="P26" s="119">
        <f t="shared" si="5"/>
        <v>1</v>
      </c>
      <c r="Q26" s="63">
        <f t="shared" si="1"/>
        <v>0</v>
      </c>
      <c r="R26" s="120"/>
      <c r="V26"/>
    </row>
    <row r="27" spans="1:25" x14ac:dyDescent="0.25">
      <c r="B27" s="76"/>
      <c r="C27" s="77">
        <v>0</v>
      </c>
      <c r="D27" s="287"/>
      <c r="E27" s="288"/>
      <c r="F27" s="96">
        <f t="shared" si="0"/>
        <v>0</v>
      </c>
      <c r="G27" s="36">
        <f t="shared" si="2"/>
        <v>0</v>
      </c>
      <c r="K27" s="240">
        <f>(YEAR('2.Declaration'!$E$15)-YEAR(D27))*12+(MONTH('2.Declaration'!$E$15)-MONTH(D27))</f>
        <v>0</v>
      </c>
      <c r="L27" s="59" t="str">
        <f>IF(K27&lt;6,"Yes",IF(K27&gt;6,"No",IF(DAY(D27)&gt;=DAY('2.Declaration'!$E$15),"Yes","No")))</f>
        <v>Yes</v>
      </c>
      <c r="M27" s="82">
        <f>('2.Declaration'!$E$15-E27)/365</f>
        <v>0</v>
      </c>
      <c r="N27" s="118">
        <f t="shared" si="3"/>
        <v>3</v>
      </c>
      <c r="O27" s="118">
        <f t="shared" si="4"/>
        <v>3</v>
      </c>
      <c r="P27" s="119">
        <f t="shared" si="5"/>
        <v>1</v>
      </c>
      <c r="Q27" s="63">
        <f t="shared" si="1"/>
        <v>0</v>
      </c>
      <c r="R27" s="120"/>
      <c r="V27"/>
    </row>
    <row r="28" spans="1:25" x14ac:dyDescent="0.25">
      <c r="A28" s="1"/>
      <c r="B28" s="76"/>
      <c r="C28" s="77">
        <v>0</v>
      </c>
      <c r="D28" s="287"/>
      <c r="E28" s="288"/>
      <c r="F28" s="96">
        <f t="shared" si="0"/>
        <v>0</v>
      </c>
      <c r="G28" s="36">
        <f t="shared" si="2"/>
        <v>0</v>
      </c>
      <c r="K28" s="240">
        <f>(YEAR('2.Declaration'!$E$15)-YEAR(D28))*12+(MONTH('2.Declaration'!$E$15)-MONTH(D28))</f>
        <v>0</v>
      </c>
      <c r="L28" s="59" t="str">
        <f>IF(K28&lt;6,"Yes",IF(K28&gt;6,"No",IF(DAY(D28)&gt;=DAY('2.Declaration'!$E$15),"Yes","No")))</f>
        <v>Yes</v>
      </c>
      <c r="M28" s="82">
        <f>('2.Declaration'!$E$15-E28)/365</f>
        <v>0</v>
      </c>
      <c r="N28" s="118">
        <f t="shared" si="3"/>
        <v>3</v>
      </c>
      <c r="O28" s="118">
        <f t="shared" si="4"/>
        <v>3</v>
      </c>
      <c r="P28" s="119">
        <f t="shared" si="5"/>
        <v>1</v>
      </c>
      <c r="Q28" s="63">
        <f t="shared" si="1"/>
        <v>0</v>
      </c>
      <c r="R28" s="120"/>
      <c r="V28"/>
    </row>
    <row r="29" spans="1:25" x14ac:dyDescent="0.25">
      <c r="B29" s="76"/>
      <c r="C29" s="77">
        <v>0</v>
      </c>
      <c r="D29" s="287"/>
      <c r="E29" s="288"/>
      <c r="F29" s="96">
        <f t="shared" si="0"/>
        <v>0</v>
      </c>
      <c r="G29" s="36">
        <f t="shared" si="2"/>
        <v>0</v>
      </c>
      <c r="K29" s="240">
        <f>(YEAR('2.Declaration'!$E$15)-YEAR(D29))*12+(MONTH('2.Declaration'!$E$15)-MONTH(D29))</f>
        <v>0</v>
      </c>
      <c r="L29" s="59" t="str">
        <f>IF(K29&lt;6,"Yes",IF(K29&gt;6,"No",IF(DAY(D29)&gt;=DAY('2.Declaration'!$E$15),"Yes","No")))</f>
        <v>Yes</v>
      </c>
      <c r="M29" s="82">
        <f>('2.Declaration'!$E$15-E29)/365</f>
        <v>0</v>
      </c>
      <c r="N29" s="118">
        <f t="shared" si="3"/>
        <v>3</v>
      </c>
      <c r="O29" s="118">
        <f t="shared" si="4"/>
        <v>3</v>
      </c>
      <c r="P29" s="119">
        <f t="shared" si="5"/>
        <v>1</v>
      </c>
      <c r="Q29" s="63">
        <f t="shared" si="1"/>
        <v>0</v>
      </c>
      <c r="R29" s="120"/>
      <c r="V29"/>
    </row>
    <row r="30" spans="1:25" x14ac:dyDescent="0.25">
      <c r="A30" s="1"/>
      <c r="B30" s="76"/>
      <c r="C30" s="77">
        <v>0</v>
      </c>
      <c r="D30" s="287"/>
      <c r="E30" s="288"/>
      <c r="F30" s="96">
        <f t="shared" si="0"/>
        <v>0</v>
      </c>
      <c r="G30" s="36">
        <f t="shared" si="2"/>
        <v>0</v>
      </c>
      <c r="K30" s="240">
        <f>(YEAR('2.Declaration'!$E$15)-YEAR(D30))*12+(MONTH('2.Declaration'!$E$15)-MONTH(D30))</f>
        <v>0</v>
      </c>
      <c r="L30" s="59" t="str">
        <f>IF(K30&lt;6,"Yes",IF(K30&gt;6,"No",IF(DAY(D30)&gt;=DAY('2.Declaration'!$E$15),"Yes","No")))</f>
        <v>Yes</v>
      </c>
      <c r="M30" s="82">
        <f>('2.Declaration'!$E$15-E30)/365</f>
        <v>0</v>
      </c>
      <c r="N30" s="118">
        <f t="shared" si="3"/>
        <v>3</v>
      </c>
      <c r="O30" s="118">
        <f t="shared" si="4"/>
        <v>3</v>
      </c>
      <c r="P30" s="119">
        <f t="shared" si="5"/>
        <v>1</v>
      </c>
      <c r="Q30" s="63">
        <f t="shared" si="1"/>
        <v>0</v>
      </c>
      <c r="R30" s="120"/>
      <c r="V30"/>
    </row>
    <row r="31" spans="1:25" x14ac:dyDescent="0.25">
      <c r="B31" s="76"/>
      <c r="C31" s="77">
        <v>0</v>
      </c>
      <c r="D31" s="287"/>
      <c r="E31" s="288"/>
      <c r="F31" s="96">
        <f t="shared" si="0"/>
        <v>0</v>
      </c>
      <c r="G31" s="36">
        <f t="shared" si="2"/>
        <v>0</v>
      </c>
      <c r="K31" s="240">
        <f>(YEAR('2.Declaration'!$E$15)-YEAR(D31))*12+(MONTH('2.Declaration'!$E$15)-MONTH(D31))</f>
        <v>0</v>
      </c>
      <c r="L31" s="59" t="str">
        <f>IF(K31&lt;6,"Yes",IF(K31&gt;6,"No",IF(DAY(D31)&gt;=DAY('2.Declaration'!$E$15),"Yes","No")))</f>
        <v>Yes</v>
      </c>
      <c r="M31" s="82">
        <f>('2.Declaration'!$E$15-E31)/365</f>
        <v>0</v>
      </c>
      <c r="N31" s="118">
        <f t="shared" si="3"/>
        <v>3</v>
      </c>
      <c r="O31" s="118">
        <f t="shared" si="4"/>
        <v>3</v>
      </c>
      <c r="P31" s="119">
        <f t="shared" si="5"/>
        <v>1</v>
      </c>
      <c r="Q31" s="63">
        <f t="shared" si="1"/>
        <v>0</v>
      </c>
      <c r="R31" s="120"/>
      <c r="V31"/>
    </row>
    <row r="32" spans="1:25" x14ac:dyDescent="0.25">
      <c r="A32" s="1"/>
      <c r="B32" s="76"/>
      <c r="C32" s="77">
        <v>0</v>
      </c>
      <c r="D32" s="287"/>
      <c r="E32" s="288"/>
      <c r="F32" s="96">
        <f t="shared" si="0"/>
        <v>0</v>
      </c>
      <c r="G32" s="36">
        <f t="shared" si="2"/>
        <v>0</v>
      </c>
      <c r="K32" s="240">
        <f>(YEAR('2.Declaration'!$E$15)-YEAR(D32))*12+(MONTH('2.Declaration'!$E$15)-MONTH(D32))</f>
        <v>0</v>
      </c>
      <c r="L32" s="59" t="str">
        <f>IF(K32&lt;6,"Yes",IF(K32&gt;6,"No",IF(DAY(D32)&gt;=DAY('2.Declaration'!$E$15),"Yes","No")))</f>
        <v>Yes</v>
      </c>
      <c r="M32" s="82">
        <f>('2.Declaration'!$E$15-E32)/365</f>
        <v>0</v>
      </c>
      <c r="N32" s="118">
        <f t="shared" si="3"/>
        <v>3</v>
      </c>
      <c r="O32" s="118">
        <f t="shared" si="4"/>
        <v>3</v>
      </c>
      <c r="P32" s="119">
        <f t="shared" si="5"/>
        <v>1</v>
      </c>
      <c r="Q32" s="63">
        <f t="shared" si="1"/>
        <v>0</v>
      </c>
      <c r="R32" s="120"/>
      <c r="V32"/>
    </row>
    <row r="33" spans="1:22" x14ac:dyDescent="0.25">
      <c r="B33" s="76"/>
      <c r="C33" s="77">
        <v>0</v>
      </c>
      <c r="D33" s="287"/>
      <c r="E33" s="288"/>
      <c r="F33" s="96">
        <f t="shared" si="0"/>
        <v>0</v>
      </c>
      <c r="G33" s="36">
        <f t="shared" si="2"/>
        <v>0</v>
      </c>
      <c r="K33" s="240">
        <f>(YEAR('2.Declaration'!$E$15)-YEAR(D33))*12+(MONTH('2.Declaration'!$E$15)-MONTH(D33))</f>
        <v>0</v>
      </c>
      <c r="L33" s="59" t="str">
        <f>IF(K33&lt;6,"Yes",IF(K33&gt;6,"No",IF(DAY(D33)&gt;=DAY('2.Declaration'!$E$15),"Yes","No")))</f>
        <v>Yes</v>
      </c>
      <c r="M33" s="82">
        <f>('2.Declaration'!$E$15-E33)/365</f>
        <v>0</v>
      </c>
      <c r="N33" s="118">
        <f t="shared" si="3"/>
        <v>3</v>
      </c>
      <c r="O33" s="118">
        <f t="shared" si="4"/>
        <v>3</v>
      </c>
      <c r="P33" s="119">
        <f t="shared" si="5"/>
        <v>1</v>
      </c>
      <c r="Q33" s="63">
        <f t="shared" si="1"/>
        <v>0</v>
      </c>
      <c r="R33" s="120"/>
      <c r="V33"/>
    </row>
    <row r="34" spans="1:22" x14ac:dyDescent="0.25">
      <c r="A34" s="1"/>
      <c r="B34" s="76"/>
      <c r="C34" s="77">
        <v>0</v>
      </c>
      <c r="D34" s="287"/>
      <c r="E34" s="288"/>
      <c r="F34" s="96">
        <f t="shared" si="0"/>
        <v>0</v>
      </c>
      <c r="G34" s="36">
        <f t="shared" si="2"/>
        <v>0</v>
      </c>
      <c r="K34" s="240">
        <f>(YEAR('2.Declaration'!$E$15)-YEAR(D34))*12+(MONTH('2.Declaration'!$E$15)-MONTH(D34))</f>
        <v>0</v>
      </c>
      <c r="L34" s="59" t="str">
        <f>IF(K34&lt;6,"Yes",IF(K34&gt;6,"No",IF(DAY(D34)&gt;=DAY('2.Declaration'!$E$15),"Yes","No")))</f>
        <v>Yes</v>
      </c>
      <c r="M34" s="82">
        <f>('2.Declaration'!$E$15-E34)/365</f>
        <v>0</v>
      </c>
      <c r="N34" s="118">
        <f t="shared" si="3"/>
        <v>3</v>
      </c>
      <c r="O34" s="118">
        <f t="shared" si="4"/>
        <v>3</v>
      </c>
      <c r="P34" s="119">
        <f t="shared" si="5"/>
        <v>1</v>
      </c>
      <c r="Q34" s="63">
        <f t="shared" si="1"/>
        <v>0</v>
      </c>
      <c r="R34" s="120"/>
      <c r="V34"/>
    </row>
    <row r="35" spans="1:22" x14ac:dyDescent="0.25">
      <c r="B35" s="76"/>
      <c r="C35" s="77">
        <v>0</v>
      </c>
      <c r="D35" s="287"/>
      <c r="E35" s="288"/>
      <c r="F35" s="96">
        <f t="shared" si="0"/>
        <v>0</v>
      </c>
      <c r="G35" s="36">
        <f t="shared" si="2"/>
        <v>0</v>
      </c>
      <c r="K35" s="240">
        <f>(YEAR('2.Declaration'!$E$15)-YEAR(D35))*12+(MONTH('2.Declaration'!$E$15)-MONTH(D35))</f>
        <v>0</v>
      </c>
      <c r="L35" s="59" t="str">
        <f>IF(K35&lt;6,"Yes",IF(K35&gt;6,"No",IF(DAY(D35)&gt;=DAY('2.Declaration'!$E$15),"Yes","No")))</f>
        <v>Yes</v>
      </c>
      <c r="M35" s="82">
        <f>('2.Declaration'!$E$15-E35)/365</f>
        <v>0</v>
      </c>
      <c r="N35" s="118">
        <f t="shared" si="3"/>
        <v>3</v>
      </c>
      <c r="O35" s="118">
        <f t="shared" si="4"/>
        <v>3</v>
      </c>
      <c r="P35" s="119">
        <f t="shared" si="5"/>
        <v>1</v>
      </c>
      <c r="Q35" s="63">
        <f t="shared" si="1"/>
        <v>0</v>
      </c>
      <c r="R35" s="120"/>
      <c r="V35"/>
    </row>
    <row r="36" spans="1:22" x14ac:dyDescent="0.25">
      <c r="B36" s="76"/>
      <c r="C36" s="77">
        <v>0</v>
      </c>
      <c r="D36" s="287"/>
      <c r="E36" s="288"/>
      <c r="F36" s="96">
        <f t="shared" si="0"/>
        <v>0</v>
      </c>
      <c r="G36" s="36">
        <f t="shared" si="2"/>
        <v>0</v>
      </c>
      <c r="K36" s="240">
        <f>(YEAR('2.Declaration'!$E$15)-YEAR(D36))*12+(MONTH('2.Declaration'!$E$15)-MONTH(D36))</f>
        <v>0</v>
      </c>
      <c r="L36" s="59" t="str">
        <f>IF(K36&lt;6,"Yes",IF(K36&gt;6,"No",IF(DAY(D36)&gt;=DAY('2.Declaration'!$E$15),"Yes","No")))</f>
        <v>Yes</v>
      </c>
      <c r="M36" s="82">
        <f>('2.Declaration'!$E$15-E36)/365</f>
        <v>0</v>
      </c>
      <c r="N36" s="118">
        <f t="shared" si="3"/>
        <v>3</v>
      </c>
      <c r="O36" s="118">
        <f t="shared" si="4"/>
        <v>3</v>
      </c>
      <c r="P36" s="119">
        <f t="shared" si="5"/>
        <v>1</v>
      </c>
      <c r="Q36" s="63">
        <f t="shared" si="1"/>
        <v>0</v>
      </c>
      <c r="R36" s="120"/>
      <c r="V36"/>
    </row>
    <row r="37" spans="1:22" x14ac:dyDescent="0.25">
      <c r="B37" s="76"/>
      <c r="C37" s="77">
        <v>0</v>
      </c>
      <c r="D37" s="287"/>
      <c r="E37" s="288"/>
      <c r="F37" s="96">
        <f t="shared" si="0"/>
        <v>0</v>
      </c>
      <c r="G37" s="36">
        <f t="shared" si="2"/>
        <v>0</v>
      </c>
      <c r="K37" s="240">
        <f>(YEAR('2.Declaration'!$E$15)-YEAR(D37))*12+(MONTH('2.Declaration'!$E$15)-MONTH(D37))</f>
        <v>0</v>
      </c>
      <c r="L37" s="59" t="str">
        <f>IF(K37&lt;6,"Yes",IF(K37&gt;6,"No",IF(DAY(D37)&gt;=DAY('2.Declaration'!$E$15),"Yes","No")))</f>
        <v>Yes</v>
      </c>
      <c r="M37" s="82">
        <f>('2.Declaration'!$E$15-E37)/365</f>
        <v>0</v>
      </c>
      <c r="N37" s="118">
        <f t="shared" si="3"/>
        <v>3</v>
      </c>
      <c r="O37" s="118">
        <f t="shared" si="4"/>
        <v>3</v>
      </c>
      <c r="P37" s="119">
        <f t="shared" si="5"/>
        <v>1</v>
      </c>
      <c r="Q37" s="63">
        <f t="shared" si="1"/>
        <v>0</v>
      </c>
      <c r="V37"/>
    </row>
    <row r="38" spans="1:22" x14ac:dyDescent="0.25">
      <c r="B38" s="76"/>
      <c r="C38" s="77">
        <v>0</v>
      </c>
      <c r="D38" s="287"/>
      <c r="E38" s="288"/>
      <c r="F38" s="96">
        <f t="shared" si="0"/>
        <v>0</v>
      </c>
      <c r="G38" s="36">
        <f t="shared" si="2"/>
        <v>0</v>
      </c>
      <c r="K38" s="240">
        <f>(YEAR('2.Declaration'!$E$15)-YEAR(D38))*12+(MONTH('2.Declaration'!$E$15)-MONTH(D38))</f>
        <v>0</v>
      </c>
      <c r="L38" s="59" t="str">
        <f>IF(K38&lt;6,"Yes",IF(K38&gt;6,"No",IF(DAY(D38)&gt;=DAY('2.Declaration'!$E$15),"Yes","No")))</f>
        <v>Yes</v>
      </c>
      <c r="M38" s="82">
        <f>('2.Declaration'!$E$15-E38)/365</f>
        <v>0</v>
      </c>
      <c r="N38" s="118">
        <f t="shared" si="3"/>
        <v>3</v>
      </c>
      <c r="O38" s="118">
        <f t="shared" si="4"/>
        <v>3</v>
      </c>
      <c r="P38" s="119">
        <f t="shared" si="5"/>
        <v>1</v>
      </c>
      <c r="Q38" s="63">
        <f t="shared" si="1"/>
        <v>0</v>
      </c>
      <c r="U38"/>
      <c r="V38"/>
    </row>
    <row r="39" spans="1:22" ht="15" customHeight="1" x14ac:dyDescent="0.25">
      <c r="B39" s="426" t="s">
        <v>163</v>
      </c>
      <c r="C39" s="426"/>
      <c r="D39" s="426"/>
      <c r="E39" s="426"/>
      <c r="F39" s="98">
        <f>SUM(F19:F38)</f>
        <v>0</v>
      </c>
      <c r="G39" s="36">
        <f>SUM(G19:G38)</f>
        <v>0</v>
      </c>
      <c r="H39" s="58"/>
      <c r="I39" s="58"/>
      <c r="J39" s="58"/>
      <c r="K39" s="58"/>
      <c r="N39" s="59"/>
      <c r="O39" s="59"/>
      <c r="Q39"/>
      <c r="R39"/>
      <c r="S39"/>
      <c r="T39"/>
      <c r="U39"/>
      <c r="V39"/>
    </row>
    <row r="40" spans="1:22" x14ac:dyDescent="0.25">
      <c r="B40" s="440"/>
      <c r="C40" s="440"/>
      <c r="D40" s="440"/>
      <c r="E40" s="440"/>
      <c r="F40" s="142"/>
      <c r="O40"/>
      <c r="P40"/>
      <c r="S40"/>
      <c r="T40"/>
      <c r="U40"/>
      <c r="V40"/>
    </row>
    <row r="41" spans="1:22" x14ac:dyDescent="0.25">
      <c r="B41" s="143"/>
      <c r="C41" s="143"/>
      <c r="D41" s="143"/>
      <c r="E41" s="143"/>
      <c r="F41" s="143"/>
      <c r="R41"/>
      <c r="S41"/>
      <c r="T41"/>
      <c r="U41"/>
      <c r="V41"/>
    </row>
    <row r="42" spans="1:22" ht="18" x14ac:dyDescent="0.25">
      <c r="B42" s="377" t="s">
        <v>230</v>
      </c>
      <c r="C42" s="377"/>
      <c r="D42" s="377"/>
      <c r="E42" s="377"/>
      <c r="F42" s="377"/>
      <c r="G42" s="25"/>
      <c r="H42" s="25"/>
      <c r="I42" s="25"/>
      <c r="R42"/>
      <c r="S42"/>
      <c r="T42"/>
      <c r="U42"/>
      <c r="V42"/>
    </row>
    <row r="43" spans="1:22" x14ac:dyDescent="0.25">
      <c r="R43"/>
      <c r="S43"/>
      <c r="T43"/>
      <c r="U43"/>
      <c r="V43"/>
    </row>
    <row r="44" spans="1:22" x14ac:dyDescent="0.25">
      <c r="B44" s="60"/>
      <c r="C44" s="60"/>
      <c r="D44" s="60"/>
      <c r="R44"/>
      <c r="S44"/>
      <c r="T44"/>
      <c r="U44"/>
      <c r="V44"/>
    </row>
    <row r="45" spans="1:22" x14ac:dyDescent="0.25">
      <c r="B45" s="60"/>
      <c r="C45" s="60"/>
      <c r="D45" s="60"/>
      <c r="E45" s="60"/>
      <c r="F45" s="60"/>
      <c r="R45"/>
      <c r="S45"/>
      <c r="T45"/>
      <c r="U45"/>
      <c r="V45"/>
    </row>
    <row r="46" spans="1:22" x14ac:dyDescent="0.25">
      <c r="B46" s="60"/>
      <c r="C46" s="60"/>
      <c r="D46" s="60"/>
      <c r="E46" s="60"/>
      <c r="F46" s="60"/>
      <c r="R46"/>
      <c r="S46"/>
      <c r="T46"/>
      <c r="U46"/>
      <c r="V46"/>
    </row>
    <row r="47" spans="1:22" x14ac:dyDescent="0.25">
      <c r="B47" s="60"/>
      <c r="C47" s="60"/>
      <c r="D47" s="60"/>
      <c r="E47" s="60"/>
      <c r="F47" s="60"/>
      <c r="R47"/>
      <c r="S47"/>
      <c r="T47"/>
      <c r="U47"/>
      <c r="V47"/>
    </row>
    <row r="48" spans="1:22" x14ac:dyDescent="0.25">
      <c r="B48" s="60"/>
      <c r="C48" s="60"/>
      <c r="D48" s="60"/>
      <c r="E48" s="60"/>
      <c r="F48" s="60"/>
      <c r="R48"/>
      <c r="S48"/>
      <c r="T48"/>
      <c r="U48"/>
      <c r="V48"/>
    </row>
    <row r="49" spans="2:22" x14ac:dyDescent="0.25">
      <c r="B49" s="60"/>
      <c r="C49" s="60"/>
      <c r="D49" s="60"/>
      <c r="E49" s="60"/>
      <c r="F49" s="60"/>
      <c r="R49"/>
      <c r="S49"/>
      <c r="T49"/>
      <c r="U49"/>
      <c r="V49"/>
    </row>
    <row r="50" spans="2:22" x14ac:dyDescent="0.25">
      <c r="B50" s="60"/>
      <c r="C50" s="60"/>
      <c r="D50" s="60"/>
      <c r="E50" s="60"/>
      <c r="F50" s="60"/>
      <c r="R50"/>
      <c r="S50"/>
      <c r="T50"/>
      <c r="U50"/>
      <c r="V50"/>
    </row>
    <row r="51" spans="2:22" x14ac:dyDescent="0.25">
      <c r="B51" s="60"/>
      <c r="C51" s="60"/>
      <c r="D51" s="60"/>
      <c r="E51" s="60"/>
      <c r="F51" s="60"/>
      <c r="R51"/>
      <c r="S51"/>
      <c r="T51"/>
      <c r="U51"/>
    </row>
    <row r="52" spans="2:22" x14ac:dyDescent="0.25">
      <c r="B52" s="60"/>
      <c r="C52" s="60"/>
      <c r="D52" s="60"/>
      <c r="E52" s="60"/>
      <c r="F52" s="60"/>
    </row>
    <row r="53" spans="2:22" x14ac:dyDescent="0.25">
      <c r="B53" s="60"/>
      <c r="C53" s="60"/>
      <c r="D53" s="60"/>
      <c r="E53" s="60"/>
      <c r="F53" s="60"/>
    </row>
    <row r="54" spans="2:22" x14ac:dyDescent="0.25"/>
    <row r="55" spans="2:22" ht="15" customHeight="1" x14ac:dyDescent="0.25"/>
    <row r="56" spans="2:22" ht="15" customHeight="1" x14ac:dyDescent="0.25"/>
  </sheetData>
  <sheetProtection algorithmName="SHA-512" hashValue="+HqT06C6jRVOUXN9FSvOYt1nvVtrbW4jZbwmD9w68HGsjzSC9J10DiTeTq9J5YPlQHrwUvKwAUdpwD5j3zguHA==" saltValue="Evyj6rpPNWHq78RIl7+jvw==" spinCount="100000" sheet="1" objects="1" scenarios="1"/>
  <mergeCells count="14">
    <mergeCell ref="C2:E2"/>
    <mergeCell ref="C3:E3"/>
    <mergeCell ref="C4:E4"/>
    <mergeCell ref="B8:G8"/>
    <mergeCell ref="B9:G9"/>
    <mergeCell ref="B42:F42"/>
    <mergeCell ref="B10:G10"/>
    <mergeCell ref="Q17:S17"/>
    <mergeCell ref="B39:E40"/>
    <mergeCell ref="O15:R15"/>
    <mergeCell ref="B11:G11"/>
    <mergeCell ref="B13:G13"/>
    <mergeCell ref="B12:G12"/>
    <mergeCell ref="B14:G14"/>
  </mergeCells>
  <conditionalFormatting sqref="E19:E38">
    <cfRule type="expression" dxfId="42" priority="2">
      <formula>$D19&gt;0</formula>
    </cfRule>
  </conditionalFormatting>
  <conditionalFormatting sqref="F19:F38">
    <cfRule type="expression" dxfId="41" priority="1">
      <formula>$F$19=error</formula>
    </cfRule>
  </conditionalFormatting>
  <dataValidations count="6">
    <dataValidation allowBlank="1" showInputMessage="1" showErrorMessage="1" error="Date of acquisition is earlier of invoice issued or payment received by supplier (i.e. cannot be later than invoice date)." sqref="E19:E38" xr:uid="{00000000-0002-0000-0900-000000000000}"/>
    <dataValidation type="decimal" operator="greaterThanOrEqual" allowBlank="1" showInputMessage="1" showErrorMessage="1" sqref="C19:C38" xr:uid="{00000000-0002-0000-0900-000001000000}">
      <formula1>0</formula1>
    </dataValidation>
    <dataValidation operator="greaterThanOrEqual" allowBlank="1" showInputMessage="1" showErrorMessage="1" sqref="F19:F38" xr:uid="{00000000-0002-0000-0900-000002000000}"/>
    <dataValidation allowBlank="1" showInputMessage="1" showErrorMessage="1" prompt="Based on the earlier of invoice issued or payment received by the supplier." sqref="E18" xr:uid="{00000000-0002-0000-0900-000003000000}"/>
    <dataValidation allowBlank="1" showInputMessage="1" showErrorMessage="1" prompt="= (Remaining useful life/ 3 years) x Pre-registration GST incurred" sqref="F18" xr:uid="{00000000-0002-0000-0900-000004000000}"/>
    <dataValidation type="custom" operator="greaterThanOrEqual" allowBlank="1" showInputMessage="1" showErrorMessage="1" error="The goods are acquired within 6 months from_x000a_ GST registration. Please use other apportionment formula." sqref="D19:D38" xr:uid="{00000000-0002-0000-0900-000006000000}">
      <formula1>L19="No"</formula1>
    </dataValidation>
  </dataValidation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W53"/>
  <sheetViews>
    <sheetView showGridLines="0" zoomScale="80" zoomScaleNormal="80" workbookViewId="0"/>
  </sheetViews>
  <sheetFormatPr defaultColWidth="0" defaultRowHeight="15" customHeight="1" zeroHeight="1" x14ac:dyDescent="0.25"/>
  <cols>
    <col min="1" max="1" width="9.140625" customWidth="1"/>
    <col min="2" max="2" width="41.7109375" customWidth="1"/>
    <col min="3" max="3" width="19.7109375" customWidth="1"/>
    <col min="4" max="4" width="21.5703125" customWidth="1"/>
    <col min="5" max="5" width="42.5703125" customWidth="1"/>
    <col min="6" max="6" width="37.42578125" customWidth="1"/>
    <col min="7" max="7" width="45.42578125" customWidth="1"/>
    <col min="8" max="8" width="51.7109375" customWidth="1"/>
    <col min="9" max="9" width="54.42578125" customWidth="1"/>
    <col min="10" max="10" width="44" customWidth="1"/>
    <col min="11" max="11" width="19.7109375" hidden="1" customWidth="1"/>
    <col min="12" max="12" width="9.140625" hidden="1" customWidth="1"/>
    <col min="13" max="15" width="9.140625" style="36" hidden="1" customWidth="1"/>
    <col min="16" max="16" width="11.85546875" style="36" hidden="1" customWidth="1"/>
    <col min="17" max="17" width="29.140625" style="36" hidden="1" customWidth="1"/>
    <col min="18" max="20" width="9.140625" style="36" hidden="1" customWidth="1"/>
    <col min="21" max="21" width="10.7109375" style="36" hidden="1" customWidth="1"/>
    <col min="22" max="23" width="0" style="36" hidden="1" customWidth="1"/>
    <col min="24" max="16384" width="9.140625" style="36" hidden="1"/>
  </cols>
  <sheetData>
    <row r="1" spans="1:23" x14ac:dyDescent="0.25"/>
    <row r="2" spans="1:23" ht="18" x14ac:dyDescent="0.25">
      <c r="B2" s="62" t="s">
        <v>3</v>
      </c>
      <c r="C2" s="408">
        <f>'2.Declaration'!E7</f>
        <v>0</v>
      </c>
      <c r="D2" s="408"/>
      <c r="E2" s="408"/>
      <c r="F2" s="20"/>
      <c r="G2" s="20"/>
      <c r="H2" s="20"/>
      <c r="I2" s="20"/>
      <c r="M2" s="36" t="s">
        <v>9</v>
      </c>
    </row>
    <row r="3" spans="1:23" ht="18" x14ac:dyDescent="0.25">
      <c r="B3" s="64" t="s">
        <v>4</v>
      </c>
      <c r="C3" s="409">
        <f>'2.Declaration'!E11</f>
        <v>0</v>
      </c>
      <c r="D3" s="410"/>
      <c r="E3" s="410"/>
      <c r="F3" s="65"/>
      <c r="G3" s="20"/>
      <c r="H3" s="20"/>
      <c r="I3" s="20"/>
      <c r="M3" s="36" t="s">
        <v>10</v>
      </c>
    </row>
    <row r="4" spans="1:23" ht="18" x14ac:dyDescent="0.25">
      <c r="B4" s="66" t="s">
        <v>11</v>
      </c>
      <c r="C4" s="382">
        <f>'2.Declaration'!E15</f>
        <v>0</v>
      </c>
      <c r="D4" s="383"/>
      <c r="E4" s="383"/>
      <c r="F4" s="67"/>
      <c r="G4" s="24"/>
      <c r="H4" s="24"/>
      <c r="I4" s="24"/>
      <c r="M4" s="297" t="s">
        <v>23</v>
      </c>
    </row>
    <row r="5" spans="1:23" x14ac:dyDescent="0.25"/>
    <row r="6" spans="1:23" ht="18" x14ac:dyDescent="0.25">
      <c r="B6" s="121" t="s">
        <v>66</v>
      </c>
      <c r="C6" s="4"/>
      <c r="D6" s="4"/>
      <c r="E6" s="4"/>
      <c r="F6" s="4"/>
      <c r="G6" s="4"/>
      <c r="H6" s="4"/>
      <c r="I6" s="4"/>
      <c r="J6" s="5"/>
    </row>
    <row r="7" spans="1:23" ht="54" customHeight="1" x14ac:dyDescent="0.25">
      <c r="B7" s="432" t="s">
        <v>211</v>
      </c>
      <c r="C7" s="433"/>
      <c r="D7" s="433"/>
      <c r="E7" s="433"/>
      <c r="F7" s="433"/>
      <c r="G7" s="433"/>
      <c r="H7" s="153"/>
      <c r="I7" s="153"/>
      <c r="J7" s="152"/>
      <c r="L7" s="59"/>
    </row>
    <row r="8" spans="1:23" ht="15" customHeight="1" x14ac:dyDescent="0.25">
      <c r="B8" s="445" t="s">
        <v>158</v>
      </c>
      <c r="C8" s="446"/>
      <c r="D8" s="446"/>
      <c r="E8" s="446"/>
      <c r="F8" s="446"/>
      <c r="G8" s="446"/>
      <c r="H8" s="446"/>
      <c r="I8" s="26"/>
      <c r="J8" s="57"/>
      <c r="L8" s="59"/>
    </row>
    <row r="9" spans="1:23" ht="15" customHeight="1" x14ac:dyDescent="0.25">
      <c r="B9" s="399" t="s">
        <v>43</v>
      </c>
      <c r="C9" s="400"/>
      <c r="D9" s="400"/>
      <c r="E9" s="400"/>
      <c r="F9" s="400"/>
      <c r="G9" s="400"/>
      <c r="H9" s="400"/>
      <c r="I9" s="400"/>
      <c r="J9" s="57"/>
      <c r="L9" s="59"/>
    </row>
    <row r="10" spans="1:23" ht="15" customHeight="1" x14ac:dyDescent="0.25">
      <c r="B10" s="420" t="s">
        <v>36</v>
      </c>
      <c r="C10" s="400"/>
      <c r="D10" s="400"/>
      <c r="E10" s="400"/>
      <c r="F10" s="400"/>
      <c r="G10" s="400"/>
      <c r="H10" s="400"/>
      <c r="I10" s="400"/>
      <c r="J10" s="57"/>
      <c r="L10" s="59"/>
    </row>
    <row r="11" spans="1:23" ht="18" x14ac:dyDescent="0.25">
      <c r="B11" s="443"/>
      <c r="C11" s="444"/>
      <c r="D11" s="444"/>
      <c r="E11" s="444"/>
      <c r="F11" s="127"/>
      <c r="G11" s="127"/>
      <c r="H11" s="127"/>
      <c r="I11" s="127"/>
      <c r="J11" s="116"/>
      <c r="L11" s="59"/>
      <c r="M11" s="59"/>
      <c r="N11" s="59"/>
      <c r="O11" s="59"/>
      <c r="P11" s="59"/>
      <c r="Q11" s="59"/>
      <c r="R11" s="59"/>
      <c r="S11" s="59"/>
      <c r="T11" s="59"/>
      <c r="U11" s="59"/>
      <c r="V11" s="59"/>
      <c r="W11" s="59"/>
    </row>
    <row r="12" spans="1:23" ht="18" x14ac:dyDescent="0.25">
      <c r="B12" s="105"/>
      <c r="C12" s="26"/>
      <c r="D12" s="26"/>
      <c r="E12" s="26"/>
      <c r="F12" s="26"/>
      <c r="G12" s="26"/>
      <c r="H12" s="26"/>
      <c r="I12" s="26"/>
      <c r="J12" s="26"/>
      <c r="L12" s="59"/>
      <c r="M12" s="59"/>
      <c r="N12" s="59"/>
      <c r="O12" s="59"/>
      <c r="P12" s="59"/>
      <c r="Q12" s="59"/>
      <c r="R12" s="59"/>
      <c r="S12" s="59"/>
      <c r="T12" s="59"/>
      <c r="U12" s="59"/>
      <c r="V12" s="59"/>
      <c r="W12" s="59"/>
    </row>
    <row r="13" spans="1:23" ht="18" x14ac:dyDescent="0.25">
      <c r="B13" s="26"/>
      <c r="C13" s="26"/>
      <c r="D13" s="26"/>
      <c r="E13" s="26"/>
      <c r="F13" s="26"/>
      <c r="G13" s="26"/>
      <c r="I13" s="144"/>
      <c r="J13" s="26"/>
      <c r="K13" s="26"/>
      <c r="L13" s="59"/>
      <c r="M13" s="59"/>
      <c r="N13" s="59"/>
      <c r="O13" s="59"/>
      <c r="P13" s="145"/>
      <c r="Q13" s="145"/>
      <c r="R13" s="59"/>
      <c r="S13" s="59"/>
      <c r="T13" s="59"/>
      <c r="U13" s="146"/>
      <c r="V13" s="59"/>
      <c r="W13" s="59"/>
    </row>
    <row r="14" spans="1:23" ht="50.25" customHeight="1" x14ac:dyDescent="0.3">
      <c r="A14" s="57"/>
      <c r="B14" s="73" t="s">
        <v>15</v>
      </c>
      <c r="C14" s="73" t="s">
        <v>16</v>
      </c>
      <c r="D14" s="73" t="s">
        <v>192</v>
      </c>
      <c r="E14" s="73" t="s">
        <v>67</v>
      </c>
      <c r="F14" s="73" t="s">
        <v>142</v>
      </c>
      <c r="G14" s="73" t="s">
        <v>193</v>
      </c>
      <c r="H14" s="147" t="s">
        <v>143</v>
      </c>
      <c r="I14" s="148" t="s">
        <v>17</v>
      </c>
      <c r="J14" s="73" t="s">
        <v>18</v>
      </c>
      <c r="K14" s="59"/>
      <c r="L14" s="74" t="s">
        <v>68</v>
      </c>
      <c r="M14" s="59" t="s">
        <v>69</v>
      </c>
      <c r="N14" s="59" t="s">
        <v>55</v>
      </c>
      <c r="O14" s="59" t="s">
        <v>56</v>
      </c>
      <c r="P14" s="59"/>
      <c r="Q14" s="59" t="s">
        <v>57</v>
      </c>
      <c r="R14" s="59"/>
      <c r="S14" s="59"/>
      <c r="T14" s="59"/>
      <c r="U14" s="59"/>
      <c r="V14" s="59"/>
    </row>
    <row r="15" spans="1:23" s="83" customFormat="1" x14ac:dyDescent="0.25">
      <c r="A15" s="75"/>
      <c r="B15" s="76"/>
      <c r="C15" s="77">
        <v>0</v>
      </c>
      <c r="D15" s="286"/>
      <c r="E15" s="299" t="s">
        <v>23</v>
      </c>
      <c r="F15" s="296" t="s">
        <v>23</v>
      </c>
      <c r="G15" s="288"/>
      <c r="H15" s="149" t="str">
        <f>IF(AND(F15="Yes",G15&gt;0),M15,"-")</f>
        <v>-</v>
      </c>
      <c r="I15" s="150" t="str">
        <f t="shared" ref="I15:I34" si="0">IF(AND(E15="Yes",F15="No"),"GST claimable in full",IF(AND(E15="Yes",H15="Yes"),"To apportion GST claim",IF(AND(E15="Yes",H15="No"),"GST claimable in full",IF(E15="No","Cannot claim GST incurred","-"))))</f>
        <v>-</v>
      </c>
      <c r="J15" s="151">
        <f>IF(AND(E15="Yes",F15="No"),C15,IF(AND(E15="Yes",H15="No"), C15, IF(AND(E15="Yes",H15="Yes"),O15*C15*P15,IF(AND(E15="Yes",H15="No"),C15*P15,IF(E15="No",0,0)))))</f>
        <v>0</v>
      </c>
      <c r="K15" s="83">
        <f>IF(J15&gt;0,1,0)</f>
        <v>0</v>
      </c>
      <c r="L15" s="240">
        <f>(YEAR('2.Declaration'!$E$15)-YEAR(G15))*12+(MONTH('2.Declaration'!$E$15)-MONTH(G15))</f>
        <v>0</v>
      </c>
      <c r="M15" s="59" t="str">
        <f>IF(L15&lt;6,"No",IF(L15&gt;6,"Yes",IF(DAY(G15)&gt;=DAY('2.Declaration'!$E$15),"No","Yes")))</f>
        <v>No</v>
      </c>
      <c r="N15" s="63">
        <f>(3*12-Q15)/12</f>
        <v>3</v>
      </c>
      <c r="O15" s="137">
        <f>N15/3</f>
        <v>1</v>
      </c>
      <c r="P15" s="63">
        <f>IF(M15="Yes",IF(D15="",0,1),0)</f>
        <v>0</v>
      </c>
      <c r="Q15" s="244">
        <f>12*('2.Declaration'!$E$15-G15)/365</f>
        <v>0</v>
      </c>
      <c r="R15" s="63"/>
      <c r="S15" s="63"/>
      <c r="T15" s="63"/>
      <c r="U15" s="63"/>
      <c r="V15" s="63"/>
    </row>
    <row r="16" spans="1:23" x14ac:dyDescent="0.25">
      <c r="A16" s="57"/>
      <c r="B16" s="76"/>
      <c r="C16" s="77">
        <v>0</v>
      </c>
      <c r="D16" s="286"/>
      <c r="E16" s="299" t="s">
        <v>23</v>
      </c>
      <c r="F16" s="296" t="s">
        <v>23</v>
      </c>
      <c r="G16" s="288"/>
      <c r="H16" s="149" t="str">
        <f t="shared" ref="H16:H34" si="1">IF(AND(F16="Yes",G16&gt;0),M16,"-")</f>
        <v>-</v>
      </c>
      <c r="I16" s="150" t="str">
        <f t="shared" si="0"/>
        <v>-</v>
      </c>
      <c r="J16" s="151">
        <f t="shared" ref="J16:J34" si="2">IF(AND(E16="Yes",F16="No"),C16,IF(AND(E16="Yes",H16="No"), C16, IF(AND(E16="Yes",H16="Yes"),O16*C16*P16,IF(AND(E16="Yes",H16="No"),C16*P16,IF(E16="No",0,0)))))</f>
        <v>0</v>
      </c>
      <c r="K16" s="83">
        <f t="shared" ref="K16:K34" si="3">IF(J16&gt;0,1,0)</f>
        <v>0</v>
      </c>
      <c r="L16" s="240">
        <f>(YEAR('2.Declaration'!$E$15)-YEAR(G16))*12+(MONTH('2.Declaration'!$E$15)-MONTH(G16))</f>
        <v>0</v>
      </c>
      <c r="M16" s="59" t="str">
        <f>IF(L16&lt;6,"No",IF(L16&gt;6,"Yes",IF(DAY(G16)&gt;=DAY('2.Declaration'!$E$15),"No","Yes")))</f>
        <v>No</v>
      </c>
      <c r="N16" s="63">
        <f t="shared" ref="N16:N34" si="4">(3*12-Q16)/12</f>
        <v>3</v>
      </c>
      <c r="O16" s="137">
        <f t="shared" ref="O16:O34" si="5">N16/3</f>
        <v>1</v>
      </c>
      <c r="P16" s="63">
        <f t="shared" ref="P16:P34" si="6">IF(M16="Yes",IF(D16="",0,1),0)</f>
        <v>0</v>
      </c>
      <c r="Q16" s="244">
        <f>12*('2.Declaration'!$E$15-G16)/365</f>
        <v>0</v>
      </c>
      <c r="R16" s="59"/>
      <c r="S16" s="59"/>
      <c r="T16" s="59"/>
      <c r="U16" s="59"/>
      <c r="V16" s="59"/>
    </row>
    <row r="17" spans="1:22" x14ac:dyDescent="0.25">
      <c r="A17" s="57"/>
      <c r="B17" s="76"/>
      <c r="C17" s="77">
        <v>0</v>
      </c>
      <c r="D17" s="286"/>
      <c r="E17" s="299" t="s">
        <v>23</v>
      </c>
      <c r="F17" s="296" t="s">
        <v>23</v>
      </c>
      <c r="G17" s="288"/>
      <c r="H17" s="149" t="str">
        <f t="shared" si="1"/>
        <v>-</v>
      </c>
      <c r="I17" s="150" t="str">
        <f t="shared" si="0"/>
        <v>-</v>
      </c>
      <c r="J17" s="151">
        <f t="shared" si="2"/>
        <v>0</v>
      </c>
      <c r="K17" s="83">
        <f t="shared" si="3"/>
        <v>0</v>
      </c>
      <c r="L17" s="240">
        <f>(YEAR('2.Declaration'!$E$15)-YEAR(G17))*12+(MONTH('2.Declaration'!$E$15)-MONTH(G17))</f>
        <v>0</v>
      </c>
      <c r="M17" s="59" t="str">
        <f>IF(L17&lt;6,"No",IF(L17&gt;6,"Yes",IF(DAY(G17)&gt;=DAY('2.Declaration'!$E$15),"No","Yes")))</f>
        <v>No</v>
      </c>
      <c r="N17" s="63">
        <f t="shared" si="4"/>
        <v>3</v>
      </c>
      <c r="O17" s="137">
        <f t="shared" si="5"/>
        <v>1</v>
      </c>
      <c r="P17" s="63">
        <f t="shared" si="6"/>
        <v>0</v>
      </c>
      <c r="Q17" s="244">
        <f>12*('2.Declaration'!$E$15-G17)/365</f>
        <v>0</v>
      </c>
      <c r="R17" s="59"/>
      <c r="S17" s="59"/>
      <c r="T17" s="59"/>
      <c r="U17" s="59"/>
      <c r="V17" s="59"/>
    </row>
    <row r="18" spans="1:22" x14ac:dyDescent="0.25">
      <c r="A18" s="57"/>
      <c r="B18" s="76"/>
      <c r="C18" s="77">
        <v>0</v>
      </c>
      <c r="D18" s="286"/>
      <c r="E18" s="299" t="s">
        <v>23</v>
      </c>
      <c r="F18" s="296" t="s">
        <v>23</v>
      </c>
      <c r="G18" s="288"/>
      <c r="H18" s="149" t="str">
        <f t="shared" si="1"/>
        <v>-</v>
      </c>
      <c r="I18" s="150" t="str">
        <f t="shared" si="0"/>
        <v>-</v>
      </c>
      <c r="J18" s="151">
        <f t="shared" si="2"/>
        <v>0</v>
      </c>
      <c r="K18" s="83">
        <f t="shared" si="3"/>
        <v>0</v>
      </c>
      <c r="L18" s="240">
        <f>(YEAR('2.Declaration'!$E$15)-YEAR(G18))*12+(MONTH('2.Declaration'!$E$15)-MONTH(G18))</f>
        <v>0</v>
      </c>
      <c r="M18" s="59" t="str">
        <f>IF(L18&lt;6,"No",IF(L18&gt;6,"Yes",IF(DAY(G18)&gt;=DAY('2.Declaration'!$E$15),"No","Yes")))</f>
        <v>No</v>
      </c>
      <c r="N18" s="63">
        <f t="shared" si="4"/>
        <v>3</v>
      </c>
      <c r="O18" s="137">
        <f t="shared" si="5"/>
        <v>1</v>
      </c>
      <c r="P18" s="63">
        <f t="shared" si="6"/>
        <v>0</v>
      </c>
      <c r="Q18" s="244">
        <f>12*('2.Declaration'!$E$15-G18)/365</f>
        <v>0</v>
      </c>
      <c r="R18" s="59"/>
      <c r="S18" s="59"/>
      <c r="T18" s="59"/>
      <c r="U18" s="59"/>
      <c r="V18" s="59"/>
    </row>
    <row r="19" spans="1:22" x14ac:dyDescent="0.25">
      <c r="A19" s="75"/>
      <c r="B19" s="76"/>
      <c r="C19" s="77">
        <v>0</v>
      </c>
      <c r="D19" s="286"/>
      <c r="E19" s="299" t="s">
        <v>23</v>
      </c>
      <c r="F19" s="296" t="s">
        <v>23</v>
      </c>
      <c r="G19" s="288"/>
      <c r="H19" s="149" t="str">
        <f t="shared" si="1"/>
        <v>-</v>
      </c>
      <c r="I19" s="150" t="str">
        <f t="shared" si="0"/>
        <v>-</v>
      </c>
      <c r="J19" s="151">
        <f t="shared" si="2"/>
        <v>0</v>
      </c>
      <c r="K19" s="83">
        <f t="shared" si="3"/>
        <v>0</v>
      </c>
      <c r="L19" s="240">
        <f>(YEAR('2.Declaration'!$E$15)-YEAR(G19))*12+(MONTH('2.Declaration'!$E$15)-MONTH(G19))</f>
        <v>0</v>
      </c>
      <c r="M19" s="59" t="str">
        <f>IF(L19&lt;6,"No",IF(L19&gt;6,"Yes",IF(DAY(G19)&gt;=DAY('2.Declaration'!$E$15),"No","Yes")))</f>
        <v>No</v>
      </c>
      <c r="N19" s="63">
        <f t="shared" si="4"/>
        <v>3</v>
      </c>
      <c r="O19" s="137">
        <f t="shared" si="5"/>
        <v>1</v>
      </c>
      <c r="P19" s="63">
        <f t="shared" si="6"/>
        <v>0</v>
      </c>
      <c r="Q19" s="244">
        <f>12*('2.Declaration'!$E$15-G19)/365</f>
        <v>0</v>
      </c>
      <c r="R19" s="59"/>
      <c r="S19" s="59"/>
      <c r="T19" s="59"/>
      <c r="U19" s="59"/>
      <c r="V19" s="59"/>
    </row>
    <row r="20" spans="1:22" x14ac:dyDescent="0.25">
      <c r="A20" s="57"/>
      <c r="B20" s="76"/>
      <c r="C20" s="77">
        <v>0</v>
      </c>
      <c r="D20" s="286"/>
      <c r="E20" s="299" t="s">
        <v>23</v>
      </c>
      <c r="F20" s="296" t="s">
        <v>23</v>
      </c>
      <c r="G20" s="288"/>
      <c r="H20" s="149" t="str">
        <f t="shared" si="1"/>
        <v>-</v>
      </c>
      <c r="I20" s="150" t="str">
        <f t="shared" si="0"/>
        <v>-</v>
      </c>
      <c r="J20" s="151">
        <f t="shared" si="2"/>
        <v>0</v>
      </c>
      <c r="K20" s="83">
        <f t="shared" si="3"/>
        <v>0</v>
      </c>
      <c r="L20" s="240">
        <f>(YEAR('2.Declaration'!$E$15)-YEAR(G20))*12+(MONTH('2.Declaration'!$E$15)-MONTH(G20))</f>
        <v>0</v>
      </c>
      <c r="M20" s="59" t="str">
        <f>IF(L20&lt;6,"No",IF(L20&gt;6,"Yes",IF(DAY(G20)&gt;=DAY('2.Declaration'!$E$15),"No","Yes")))</f>
        <v>No</v>
      </c>
      <c r="N20" s="63">
        <f t="shared" si="4"/>
        <v>3</v>
      </c>
      <c r="O20" s="137">
        <f t="shared" si="5"/>
        <v>1</v>
      </c>
      <c r="P20" s="63">
        <f t="shared" si="6"/>
        <v>0</v>
      </c>
      <c r="Q20" s="244">
        <f>12*('2.Declaration'!$E$15-G20)/365</f>
        <v>0</v>
      </c>
      <c r="R20" s="59"/>
      <c r="S20" s="59"/>
      <c r="T20" s="59"/>
      <c r="U20" s="59"/>
      <c r="V20" s="59"/>
    </row>
    <row r="21" spans="1:22" x14ac:dyDescent="0.25">
      <c r="A21" s="57"/>
      <c r="B21" s="76"/>
      <c r="C21" s="77">
        <v>0</v>
      </c>
      <c r="D21" s="286"/>
      <c r="E21" s="299" t="s">
        <v>23</v>
      </c>
      <c r="F21" s="296" t="s">
        <v>23</v>
      </c>
      <c r="G21" s="288"/>
      <c r="H21" s="149" t="str">
        <f t="shared" si="1"/>
        <v>-</v>
      </c>
      <c r="I21" s="150" t="str">
        <f t="shared" si="0"/>
        <v>-</v>
      </c>
      <c r="J21" s="151">
        <f t="shared" si="2"/>
        <v>0</v>
      </c>
      <c r="K21" s="83">
        <f t="shared" si="3"/>
        <v>0</v>
      </c>
      <c r="L21" s="240">
        <f>(YEAR('2.Declaration'!$E$15)-YEAR(G21))*12+(MONTH('2.Declaration'!$E$15)-MONTH(G21))</f>
        <v>0</v>
      </c>
      <c r="M21" s="59" t="str">
        <f>IF(L21&lt;6,"No",IF(L21&gt;6,"Yes",IF(DAY(G21)&gt;=DAY('2.Declaration'!$E$15),"No","Yes")))</f>
        <v>No</v>
      </c>
      <c r="N21" s="63">
        <f t="shared" si="4"/>
        <v>3</v>
      </c>
      <c r="O21" s="137">
        <f t="shared" si="5"/>
        <v>1</v>
      </c>
      <c r="P21" s="63">
        <f t="shared" si="6"/>
        <v>0</v>
      </c>
      <c r="Q21" s="244">
        <f>12*('2.Declaration'!$E$15-G21)/365</f>
        <v>0</v>
      </c>
      <c r="R21" s="59"/>
      <c r="S21" s="59"/>
      <c r="T21" s="59"/>
      <c r="U21" s="59"/>
      <c r="V21" s="59"/>
    </row>
    <row r="22" spans="1:22" x14ac:dyDescent="0.25">
      <c r="A22" s="57"/>
      <c r="B22" s="76"/>
      <c r="C22" s="77">
        <v>0</v>
      </c>
      <c r="D22" s="286"/>
      <c r="E22" s="299" t="s">
        <v>23</v>
      </c>
      <c r="F22" s="296" t="s">
        <v>23</v>
      </c>
      <c r="G22" s="288"/>
      <c r="H22" s="149" t="str">
        <f t="shared" si="1"/>
        <v>-</v>
      </c>
      <c r="I22" s="150" t="str">
        <f t="shared" si="0"/>
        <v>-</v>
      </c>
      <c r="J22" s="151">
        <f t="shared" si="2"/>
        <v>0</v>
      </c>
      <c r="K22" s="83">
        <f t="shared" si="3"/>
        <v>0</v>
      </c>
      <c r="L22" s="240">
        <f>(YEAR('2.Declaration'!$E$15)-YEAR(G22))*12+(MONTH('2.Declaration'!$E$15)-MONTH(G22))</f>
        <v>0</v>
      </c>
      <c r="M22" s="59" t="str">
        <f>IF(L22&lt;6,"No",IF(L22&gt;6,"Yes",IF(DAY(G22)&gt;=DAY('2.Declaration'!$E$15),"No","Yes")))</f>
        <v>No</v>
      </c>
      <c r="N22" s="63">
        <f t="shared" si="4"/>
        <v>3</v>
      </c>
      <c r="O22" s="137">
        <f t="shared" si="5"/>
        <v>1</v>
      </c>
      <c r="P22" s="63">
        <f t="shared" si="6"/>
        <v>0</v>
      </c>
      <c r="Q22" s="244">
        <f>12*('2.Declaration'!$E$15-G22)/365</f>
        <v>0</v>
      </c>
      <c r="R22" s="59"/>
      <c r="S22" s="59"/>
      <c r="T22" s="59"/>
      <c r="U22" s="59"/>
      <c r="V22" s="59"/>
    </row>
    <row r="23" spans="1:22" x14ac:dyDescent="0.25">
      <c r="A23" s="75"/>
      <c r="B23" s="76"/>
      <c r="C23" s="77">
        <v>0</v>
      </c>
      <c r="D23" s="286"/>
      <c r="E23" s="299" t="s">
        <v>23</v>
      </c>
      <c r="F23" s="296" t="s">
        <v>23</v>
      </c>
      <c r="G23" s="288"/>
      <c r="H23" s="149" t="str">
        <f t="shared" si="1"/>
        <v>-</v>
      </c>
      <c r="I23" s="150" t="str">
        <f t="shared" si="0"/>
        <v>-</v>
      </c>
      <c r="J23" s="151">
        <f t="shared" si="2"/>
        <v>0</v>
      </c>
      <c r="K23" s="83">
        <f t="shared" si="3"/>
        <v>0</v>
      </c>
      <c r="L23" s="240">
        <f>(YEAR('2.Declaration'!$E$15)-YEAR(G23))*12+(MONTH('2.Declaration'!$E$15)-MONTH(G23))</f>
        <v>0</v>
      </c>
      <c r="M23" s="59" t="str">
        <f>IF(L23&lt;6,"No",IF(L23&gt;6,"Yes",IF(DAY(G23)&gt;=DAY('2.Declaration'!$E$15),"No","Yes")))</f>
        <v>No</v>
      </c>
      <c r="N23" s="63">
        <f t="shared" si="4"/>
        <v>3</v>
      </c>
      <c r="O23" s="137">
        <f t="shared" si="5"/>
        <v>1</v>
      </c>
      <c r="P23" s="63">
        <f t="shared" si="6"/>
        <v>0</v>
      </c>
      <c r="Q23" s="244">
        <f>12*('2.Declaration'!$E$15-G23)/365</f>
        <v>0</v>
      </c>
      <c r="R23" s="59"/>
      <c r="S23" s="59"/>
      <c r="T23" s="59"/>
      <c r="U23" s="59"/>
      <c r="V23" s="59"/>
    </row>
    <row r="24" spans="1:22" x14ac:dyDescent="0.25">
      <c r="A24" s="57"/>
      <c r="B24" s="76"/>
      <c r="C24" s="77">
        <v>0</v>
      </c>
      <c r="D24" s="286"/>
      <c r="E24" s="299" t="s">
        <v>23</v>
      </c>
      <c r="F24" s="296" t="s">
        <v>23</v>
      </c>
      <c r="G24" s="288"/>
      <c r="H24" s="149" t="str">
        <f t="shared" si="1"/>
        <v>-</v>
      </c>
      <c r="I24" s="150" t="str">
        <f t="shared" si="0"/>
        <v>-</v>
      </c>
      <c r="J24" s="151">
        <f t="shared" si="2"/>
        <v>0</v>
      </c>
      <c r="K24" s="83">
        <f t="shared" si="3"/>
        <v>0</v>
      </c>
      <c r="L24" s="240">
        <f>(YEAR('2.Declaration'!$E$15)-YEAR(G24))*12+(MONTH('2.Declaration'!$E$15)-MONTH(G24))</f>
        <v>0</v>
      </c>
      <c r="M24" s="59" t="str">
        <f>IF(L24&lt;6,"No",IF(L24&gt;6,"Yes",IF(DAY(G24)&gt;=DAY('2.Declaration'!$E$15),"No","Yes")))</f>
        <v>No</v>
      </c>
      <c r="N24" s="63">
        <f t="shared" si="4"/>
        <v>3</v>
      </c>
      <c r="O24" s="137">
        <f t="shared" si="5"/>
        <v>1</v>
      </c>
      <c r="P24" s="63">
        <f t="shared" si="6"/>
        <v>0</v>
      </c>
      <c r="Q24" s="244">
        <f>12*('2.Declaration'!$E$15-G24)/365</f>
        <v>0</v>
      </c>
      <c r="R24" s="59"/>
      <c r="S24" s="59"/>
      <c r="T24" s="59"/>
      <c r="U24" s="59"/>
      <c r="V24" s="59"/>
    </row>
    <row r="25" spans="1:22" x14ac:dyDescent="0.25">
      <c r="A25" s="57"/>
      <c r="B25" s="76"/>
      <c r="C25" s="77">
        <v>0</v>
      </c>
      <c r="D25" s="286"/>
      <c r="E25" s="299" t="s">
        <v>23</v>
      </c>
      <c r="F25" s="296" t="s">
        <v>23</v>
      </c>
      <c r="G25" s="288"/>
      <c r="H25" s="149" t="str">
        <f t="shared" si="1"/>
        <v>-</v>
      </c>
      <c r="I25" s="150" t="str">
        <f t="shared" si="0"/>
        <v>-</v>
      </c>
      <c r="J25" s="151">
        <f t="shared" si="2"/>
        <v>0</v>
      </c>
      <c r="K25" s="83">
        <f t="shared" si="3"/>
        <v>0</v>
      </c>
      <c r="L25" s="240">
        <f>(YEAR('2.Declaration'!$E$15)-YEAR(G25))*12+(MONTH('2.Declaration'!$E$15)-MONTH(G25))</f>
        <v>0</v>
      </c>
      <c r="M25" s="59" t="str">
        <f>IF(L25&lt;6,"No",IF(L25&gt;6,"Yes",IF(DAY(G25)&gt;=DAY('2.Declaration'!$E$15),"No","Yes")))</f>
        <v>No</v>
      </c>
      <c r="N25" s="63">
        <f t="shared" si="4"/>
        <v>3</v>
      </c>
      <c r="O25" s="137">
        <f t="shared" si="5"/>
        <v>1</v>
      </c>
      <c r="P25" s="63">
        <f t="shared" si="6"/>
        <v>0</v>
      </c>
      <c r="Q25" s="244">
        <f>12*('2.Declaration'!$E$15-G25)/365</f>
        <v>0</v>
      </c>
      <c r="R25" s="59"/>
      <c r="S25" s="59"/>
      <c r="T25" s="59"/>
      <c r="U25" s="59"/>
      <c r="V25" s="59"/>
    </row>
    <row r="26" spans="1:22" x14ac:dyDescent="0.25">
      <c r="A26" s="57"/>
      <c r="B26" s="76"/>
      <c r="C26" s="77">
        <v>0</v>
      </c>
      <c r="D26" s="286"/>
      <c r="E26" s="299" t="s">
        <v>23</v>
      </c>
      <c r="F26" s="296" t="s">
        <v>23</v>
      </c>
      <c r="G26" s="288"/>
      <c r="H26" s="149" t="str">
        <f t="shared" si="1"/>
        <v>-</v>
      </c>
      <c r="I26" s="150" t="str">
        <f t="shared" si="0"/>
        <v>-</v>
      </c>
      <c r="J26" s="151">
        <f t="shared" si="2"/>
        <v>0</v>
      </c>
      <c r="K26" s="83">
        <f t="shared" si="3"/>
        <v>0</v>
      </c>
      <c r="L26" s="240">
        <f>(YEAR('2.Declaration'!$E$15)-YEAR(G26))*12+(MONTH('2.Declaration'!$E$15)-MONTH(G26))</f>
        <v>0</v>
      </c>
      <c r="M26" s="59" t="str">
        <f>IF(L26&lt;6,"No",IF(L26&gt;6,"Yes",IF(DAY(G26)&gt;=DAY('2.Declaration'!$E$15),"No","Yes")))</f>
        <v>No</v>
      </c>
      <c r="N26" s="63">
        <f t="shared" si="4"/>
        <v>3</v>
      </c>
      <c r="O26" s="137">
        <f t="shared" si="5"/>
        <v>1</v>
      </c>
      <c r="P26" s="63">
        <f t="shared" si="6"/>
        <v>0</v>
      </c>
      <c r="Q26" s="244">
        <f>12*('2.Declaration'!$E$15-G26)/365</f>
        <v>0</v>
      </c>
      <c r="R26" s="59"/>
      <c r="S26" s="59"/>
      <c r="T26" s="59"/>
      <c r="U26" s="59"/>
      <c r="V26" s="59"/>
    </row>
    <row r="27" spans="1:22" x14ac:dyDescent="0.25">
      <c r="A27" s="75"/>
      <c r="B27" s="76"/>
      <c r="C27" s="77">
        <v>0</v>
      </c>
      <c r="D27" s="286"/>
      <c r="E27" s="299" t="s">
        <v>23</v>
      </c>
      <c r="F27" s="296" t="s">
        <v>23</v>
      </c>
      <c r="G27" s="288"/>
      <c r="H27" s="149" t="str">
        <f t="shared" si="1"/>
        <v>-</v>
      </c>
      <c r="I27" s="150" t="str">
        <f t="shared" si="0"/>
        <v>-</v>
      </c>
      <c r="J27" s="151">
        <f t="shared" si="2"/>
        <v>0</v>
      </c>
      <c r="K27" s="83">
        <f t="shared" si="3"/>
        <v>0</v>
      </c>
      <c r="L27" s="240">
        <f>(YEAR('2.Declaration'!$E$15)-YEAR(G27))*12+(MONTH('2.Declaration'!$E$15)-MONTH(G27))</f>
        <v>0</v>
      </c>
      <c r="M27" s="59" t="str">
        <f>IF(L27&lt;6,"No",IF(L27&gt;6,"Yes",IF(DAY(G27)&gt;=DAY('2.Declaration'!$E$15),"No","Yes")))</f>
        <v>No</v>
      </c>
      <c r="N27" s="63">
        <f t="shared" si="4"/>
        <v>3</v>
      </c>
      <c r="O27" s="137">
        <f t="shared" si="5"/>
        <v>1</v>
      </c>
      <c r="P27" s="63">
        <f t="shared" si="6"/>
        <v>0</v>
      </c>
      <c r="Q27" s="244">
        <f>12*('2.Declaration'!$E$15-G27)/365</f>
        <v>0</v>
      </c>
      <c r="R27" s="59"/>
      <c r="S27" s="59"/>
      <c r="T27" s="59"/>
      <c r="U27" s="59"/>
      <c r="V27" s="59"/>
    </row>
    <row r="28" spans="1:22" x14ac:dyDescent="0.25">
      <c r="A28" s="57"/>
      <c r="B28" s="76"/>
      <c r="C28" s="77">
        <v>0</v>
      </c>
      <c r="D28" s="286"/>
      <c r="E28" s="299" t="s">
        <v>23</v>
      </c>
      <c r="F28" s="296" t="s">
        <v>23</v>
      </c>
      <c r="G28" s="288"/>
      <c r="H28" s="149" t="str">
        <f t="shared" si="1"/>
        <v>-</v>
      </c>
      <c r="I28" s="150" t="str">
        <f t="shared" si="0"/>
        <v>-</v>
      </c>
      <c r="J28" s="151">
        <f t="shared" si="2"/>
        <v>0</v>
      </c>
      <c r="K28" s="83">
        <f t="shared" si="3"/>
        <v>0</v>
      </c>
      <c r="L28" s="240">
        <f>(YEAR('2.Declaration'!$E$15)-YEAR(G28))*12+(MONTH('2.Declaration'!$E$15)-MONTH(G28))</f>
        <v>0</v>
      </c>
      <c r="M28" s="59" t="str">
        <f>IF(L28&lt;6,"No",IF(L28&gt;6,"Yes",IF(DAY(G28)&gt;=DAY('2.Declaration'!$E$15),"No","Yes")))</f>
        <v>No</v>
      </c>
      <c r="N28" s="63">
        <f t="shared" si="4"/>
        <v>3</v>
      </c>
      <c r="O28" s="137">
        <f t="shared" si="5"/>
        <v>1</v>
      </c>
      <c r="P28" s="63">
        <f t="shared" si="6"/>
        <v>0</v>
      </c>
      <c r="Q28" s="244">
        <f>12*('2.Declaration'!$E$15-G28)/365</f>
        <v>0</v>
      </c>
      <c r="R28" s="59"/>
      <c r="S28" s="59"/>
      <c r="T28" s="59"/>
      <c r="U28" s="59"/>
      <c r="V28" s="59"/>
    </row>
    <row r="29" spans="1:22" x14ac:dyDescent="0.25">
      <c r="A29" s="57"/>
      <c r="B29" s="76"/>
      <c r="C29" s="77">
        <v>0</v>
      </c>
      <c r="D29" s="286"/>
      <c r="E29" s="299" t="s">
        <v>23</v>
      </c>
      <c r="F29" s="296" t="s">
        <v>23</v>
      </c>
      <c r="G29" s="288"/>
      <c r="H29" s="149" t="str">
        <f t="shared" si="1"/>
        <v>-</v>
      </c>
      <c r="I29" s="150" t="str">
        <f t="shared" si="0"/>
        <v>-</v>
      </c>
      <c r="J29" s="151">
        <f t="shared" si="2"/>
        <v>0</v>
      </c>
      <c r="K29" s="83">
        <f t="shared" si="3"/>
        <v>0</v>
      </c>
      <c r="L29" s="240">
        <f>(YEAR('2.Declaration'!$E$15)-YEAR(G29))*12+(MONTH('2.Declaration'!$E$15)-MONTH(G29))</f>
        <v>0</v>
      </c>
      <c r="M29" s="59" t="str">
        <f>IF(L29&lt;6,"No",IF(L29&gt;6,"Yes",IF(DAY(G29)&gt;=DAY('2.Declaration'!$E$15),"No","Yes")))</f>
        <v>No</v>
      </c>
      <c r="N29" s="63">
        <f t="shared" si="4"/>
        <v>3</v>
      </c>
      <c r="O29" s="137">
        <f t="shared" si="5"/>
        <v>1</v>
      </c>
      <c r="P29" s="63">
        <f t="shared" si="6"/>
        <v>0</v>
      </c>
      <c r="Q29" s="244">
        <f>12*('2.Declaration'!$E$15-G29)/365</f>
        <v>0</v>
      </c>
      <c r="R29" s="59"/>
      <c r="S29" s="59"/>
      <c r="T29" s="59"/>
      <c r="U29" s="59"/>
      <c r="V29" s="59"/>
    </row>
    <row r="30" spans="1:22" x14ac:dyDescent="0.25">
      <c r="A30" s="57"/>
      <c r="B30" s="76"/>
      <c r="C30" s="77">
        <v>0</v>
      </c>
      <c r="D30" s="286"/>
      <c r="E30" s="299" t="s">
        <v>23</v>
      </c>
      <c r="F30" s="296" t="s">
        <v>23</v>
      </c>
      <c r="G30" s="288"/>
      <c r="H30" s="149" t="str">
        <f t="shared" si="1"/>
        <v>-</v>
      </c>
      <c r="I30" s="150" t="str">
        <f t="shared" si="0"/>
        <v>-</v>
      </c>
      <c r="J30" s="151">
        <f t="shared" si="2"/>
        <v>0</v>
      </c>
      <c r="K30" s="83">
        <f t="shared" si="3"/>
        <v>0</v>
      </c>
      <c r="L30" s="240">
        <f>(YEAR('2.Declaration'!$E$15)-YEAR(G30))*12+(MONTH('2.Declaration'!$E$15)-MONTH(G30))</f>
        <v>0</v>
      </c>
      <c r="M30" s="59" t="str">
        <f>IF(L30&lt;6,"No",IF(L30&gt;6,"Yes",IF(DAY(G30)&gt;=DAY('2.Declaration'!$E$15),"No","Yes")))</f>
        <v>No</v>
      </c>
      <c r="N30" s="63">
        <f t="shared" si="4"/>
        <v>3</v>
      </c>
      <c r="O30" s="137">
        <f t="shared" si="5"/>
        <v>1</v>
      </c>
      <c r="P30" s="63">
        <f t="shared" si="6"/>
        <v>0</v>
      </c>
      <c r="Q30" s="244">
        <f>12*('2.Declaration'!$E$15-G30)/365</f>
        <v>0</v>
      </c>
      <c r="R30" s="59"/>
      <c r="S30" s="59"/>
      <c r="T30" s="59"/>
      <c r="U30" s="59"/>
      <c r="V30" s="59"/>
    </row>
    <row r="31" spans="1:22" x14ac:dyDescent="0.25">
      <c r="A31" s="75"/>
      <c r="B31" s="76"/>
      <c r="C31" s="77">
        <v>0</v>
      </c>
      <c r="D31" s="286"/>
      <c r="E31" s="299" t="s">
        <v>23</v>
      </c>
      <c r="F31" s="296" t="s">
        <v>23</v>
      </c>
      <c r="G31" s="288"/>
      <c r="H31" s="149" t="str">
        <f t="shared" si="1"/>
        <v>-</v>
      </c>
      <c r="I31" s="150" t="str">
        <f t="shared" si="0"/>
        <v>-</v>
      </c>
      <c r="J31" s="151">
        <f t="shared" si="2"/>
        <v>0</v>
      </c>
      <c r="K31" s="83">
        <f t="shared" si="3"/>
        <v>0</v>
      </c>
      <c r="L31" s="240">
        <f>(YEAR('2.Declaration'!$E$15)-YEAR(G31))*12+(MONTH('2.Declaration'!$E$15)-MONTH(G31))</f>
        <v>0</v>
      </c>
      <c r="M31" s="59" t="str">
        <f>IF(L31&lt;6,"No",IF(L31&gt;6,"Yes",IF(DAY(G31)&gt;=DAY('2.Declaration'!$E$15),"No","Yes")))</f>
        <v>No</v>
      </c>
      <c r="N31" s="63">
        <f t="shared" si="4"/>
        <v>3</v>
      </c>
      <c r="O31" s="137">
        <f t="shared" si="5"/>
        <v>1</v>
      </c>
      <c r="P31" s="63">
        <f t="shared" si="6"/>
        <v>0</v>
      </c>
      <c r="Q31" s="244">
        <f>12*('2.Declaration'!$E$15-G31)/365</f>
        <v>0</v>
      </c>
      <c r="R31" s="59"/>
      <c r="S31" s="59"/>
      <c r="T31" s="59"/>
      <c r="U31" s="59"/>
      <c r="V31" s="59"/>
    </row>
    <row r="32" spans="1:22" x14ac:dyDescent="0.25">
      <c r="A32" s="57"/>
      <c r="B32" s="76"/>
      <c r="C32" s="77">
        <v>0</v>
      </c>
      <c r="D32" s="286"/>
      <c r="E32" s="299" t="s">
        <v>23</v>
      </c>
      <c r="F32" s="296" t="s">
        <v>23</v>
      </c>
      <c r="G32" s="288"/>
      <c r="H32" s="149" t="str">
        <f t="shared" si="1"/>
        <v>-</v>
      </c>
      <c r="I32" s="150" t="str">
        <f t="shared" si="0"/>
        <v>-</v>
      </c>
      <c r="J32" s="151">
        <f t="shared" si="2"/>
        <v>0</v>
      </c>
      <c r="K32" s="83">
        <f t="shared" si="3"/>
        <v>0</v>
      </c>
      <c r="L32" s="240">
        <f>(YEAR('2.Declaration'!$E$15)-YEAR(G32))*12+(MONTH('2.Declaration'!$E$15)-MONTH(G32))</f>
        <v>0</v>
      </c>
      <c r="M32" s="59" t="str">
        <f>IF(L32&lt;6,"No",IF(L32&gt;6,"Yes",IF(DAY(G32)&gt;=DAY('2.Declaration'!$E$15),"No","Yes")))</f>
        <v>No</v>
      </c>
      <c r="N32" s="63">
        <f t="shared" si="4"/>
        <v>3</v>
      </c>
      <c r="O32" s="137">
        <f t="shared" si="5"/>
        <v>1</v>
      </c>
      <c r="P32" s="63">
        <f t="shared" si="6"/>
        <v>0</v>
      </c>
      <c r="Q32" s="244">
        <f>12*('2.Declaration'!$E$15-G32)/365</f>
        <v>0</v>
      </c>
      <c r="R32" s="59"/>
      <c r="S32" s="59"/>
      <c r="T32" s="59"/>
      <c r="U32" s="59"/>
      <c r="V32" s="59"/>
    </row>
    <row r="33" spans="1:23" x14ac:dyDescent="0.25">
      <c r="A33" s="57"/>
      <c r="B33" s="76"/>
      <c r="C33" s="77">
        <v>0</v>
      </c>
      <c r="D33" s="286"/>
      <c r="E33" s="299" t="s">
        <v>23</v>
      </c>
      <c r="F33" s="296" t="s">
        <v>23</v>
      </c>
      <c r="G33" s="288"/>
      <c r="H33" s="149" t="str">
        <f t="shared" si="1"/>
        <v>-</v>
      </c>
      <c r="I33" s="150" t="str">
        <f t="shared" si="0"/>
        <v>-</v>
      </c>
      <c r="J33" s="151">
        <f t="shared" si="2"/>
        <v>0</v>
      </c>
      <c r="K33" s="83">
        <f t="shared" si="3"/>
        <v>0</v>
      </c>
      <c r="L33" s="240">
        <f>(YEAR('2.Declaration'!$E$15)-YEAR(G33))*12+(MONTH('2.Declaration'!$E$15)-MONTH(G33))</f>
        <v>0</v>
      </c>
      <c r="M33" s="59" t="str">
        <f>IF(L33&lt;6,"No",IF(L33&gt;6,"Yes",IF(DAY(G33)&gt;=DAY('2.Declaration'!$E$15),"No","Yes")))</f>
        <v>No</v>
      </c>
      <c r="N33" s="63">
        <f t="shared" si="4"/>
        <v>3</v>
      </c>
      <c r="O33" s="137">
        <f t="shared" si="5"/>
        <v>1</v>
      </c>
      <c r="P33" s="63">
        <f t="shared" si="6"/>
        <v>0</v>
      </c>
      <c r="Q33" s="244">
        <f>12*('2.Declaration'!$E$15-G33)/365</f>
        <v>0</v>
      </c>
      <c r="R33" s="59"/>
      <c r="S33" s="59"/>
      <c r="T33" s="59"/>
      <c r="U33" s="59"/>
      <c r="V33" s="59"/>
    </row>
    <row r="34" spans="1:23" x14ac:dyDescent="0.25">
      <c r="A34" s="57"/>
      <c r="B34" s="76"/>
      <c r="C34" s="77">
        <v>0</v>
      </c>
      <c r="D34" s="286"/>
      <c r="E34" s="299" t="s">
        <v>23</v>
      </c>
      <c r="F34" s="296" t="s">
        <v>23</v>
      </c>
      <c r="G34" s="288"/>
      <c r="H34" s="149" t="str">
        <f t="shared" si="1"/>
        <v>-</v>
      </c>
      <c r="I34" s="150" t="str">
        <f t="shared" si="0"/>
        <v>-</v>
      </c>
      <c r="J34" s="151">
        <f t="shared" si="2"/>
        <v>0</v>
      </c>
      <c r="K34" s="83">
        <f t="shared" si="3"/>
        <v>0</v>
      </c>
      <c r="L34" s="240">
        <f>(YEAR('2.Declaration'!$E$15)-YEAR(G34))*12+(MONTH('2.Declaration'!$E$15)-MONTH(G34))</f>
        <v>0</v>
      </c>
      <c r="M34" s="59" t="str">
        <f>IF(L34&lt;6,"No",IF(L34&gt;6,"Yes",IF(DAY(G34)&gt;=DAY('2.Declaration'!$E$15),"No","Yes")))</f>
        <v>No</v>
      </c>
      <c r="N34" s="63">
        <f t="shared" si="4"/>
        <v>3</v>
      </c>
      <c r="O34" s="137">
        <f t="shared" si="5"/>
        <v>1</v>
      </c>
      <c r="P34" s="63">
        <f t="shared" si="6"/>
        <v>0</v>
      </c>
      <c r="Q34" s="244">
        <f>12*('2.Declaration'!$E$15-G34)/365</f>
        <v>0</v>
      </c>
      <c r="R34" s="59"/>
      <c r="S34" s="59"/>
      <c r="T34" s="59"/>
      <c r="U34" s="59"/>
      <c r="V34" s="59"/>
    </row>
    <row r="35" spans="1:23" ht="15" customHeight="1" x14ac:dyDescent="0.25">
      <c r="B35" s="425" t="s">
        <v>163</v>
      </c>
      <c r="C35" s="426"/>
      <c r="D35" s="426"/>
      <c r="E35" s="426"/>
      <c r="F35" s="426"/>
      <c r="G35" s="426"/>
      <c r="H35" s="426"/>
      <c r="J35" s="110">
        <f>SUM(J15:J34)</f>
        <v>0</v>
      </c>
      <c r="K35" s="36">
        <f>SUM(K15:K34)</f>
        <v>0</v>
      </c>
      <c r="L35" s="59"/>
      <c r="M35" s="59"/>
      <c r="N35" s="59"/>
      <c r="O35" s="59"/>
      <c r="P35" s="59"/>
      <c r="Q35" s="59"/>
      <c r="R35" s="59"/>
      <c r="S35" s="59"/>
      <c r="T35" s="59"/>
      <c r="U35" s="59"/>
      <c r="V35" s="59"/>
    </row>
    <row r="36" spans="1:23" x14ac:dyDescent="0.25">
      <c r="M36" s="59"/>
      <c r="N36" s="59"/>
      <c r="O36" s="59"/>
      <c r="P36" s="59"/>
      <c r="Q36" s="59"/>
      <c r="R36" s="59"/>
      <c r="S36" s="59"/>
      <c r="T36" s="59"/>
      <c r="U36" s="59"/>
      <c r="V36" s="59"/>
      <c r="W36" s="59"/>
    </row>
    <row r="37" spans="1:23" ht="18" x14ac:dyDescent="0.25">
      <c r="B37" s="377" t="s">
        <v>230</v>
      </c>
      <c r="C37" s="377"/>
      <c r="D37" s="377"/>
      <c r="E37" s="377"/>
      <c r="F37" s="377"/>
      <c r="G37" s="377"/>
      <c r="H37" s="377"/>
      <c r="I37" s="377"/>
      <c r="L37" s="58"/>
    </row>
    <row r="38" spans="1:23" x14ac:dyDescent="0.25">
      <c r="K38" s="57"/>
    </row>
    <row r="39" spans="1:23" x14ac:dyDescent="0.25">
      <c r="B39" s="60"/>
      <c r="C39" s="60"/>
      <c r="D39" s="60"/>
      <c r="K39" s="57"/>
    </row>
    <row r="40" spans="1:23" x14ac:dyDescent="0.25">
      <c r="B40" s="60"/>
      <c r="C40" s="60"/>
      <c r="D40" s="60"/>
      <c r="E40" s="60"/>
      <c r="F40" s="60"/>
      <c r="K40" s="57"/>
    </row>
    <row r="41" spans="1:23" x14ac:dyDescent="0.25">
      <c r="B41" s="60"/>
      <c r="C41" s="60"/>
      <c r="D41" s="60"/>
      <c r="E41" s="60"/>
      <c r="F41" s="60"/>
      <c r="K41" s="57"/>
    </row>
    <row r="42" spans="1:23" x14ac:dyDescent="0.25">
      <c r="B42" s="60"/>
      <c r="C42" s="60"/>
      <c r="D42" s="60"/>
      <c r="E42" s="60"/>
      <c r="F42" s="60"/>
      <c r="K42" s="57"/>
    </row>
    <row r="43" spans="1:23" x14ac:dyDescent="0.25">
      <c r="B43" s="60"/>
      <c r="C43" s="60"/>
      <c r="D43" s="60"/>
      <c r="E43" s="60"/>
      <c r="F43" s="60"/>
      <c r="K43" s="57"/>
    </row>
    <row r="44" spans="1:23" x14ac:dyDescent="0.25">
      <c r="B44" s="60"/>
      <c r="C44" s="60"/>
      <c r="D44" s="60"/>
      <c r="E44" s="60"/>
      <c r="F44" s="60"/>
      <c r="K44" s="57"/>
    </row>
    <row r="45" spans="1:23" x14ac:dyDescent="0.25">
      <c r="B45" s="60"/>
      <c r="C45" s="60"/>
      <c r="D45" s="60"/>
      <c r="E45" s="60"/>
      <c r="F45" s="60"/>
      <c r="K45" s="57"/>
    </row>
    <row r="46" spans="1:23" hidden="1" x14ac:dyDescent="0.25">
      <c r="B46" s="60"/>
      <c r="C46" s="60"/>
      <c r="D46" s="60"/>
      <c r="E46" s="60"/>
      <c r="F46" s="60"/>
      <c r="K46" s="57"/>
    </row>
    <row r="47" spans="1:23" hidden="1" x14ac:dyDescent="0.25">
      <c r="B47" s="60"/>
      <c r="C47" s="60"/>
      <c r="D47" s="60"/>
      <c r="E47" s="60"/>
      <c r="F47" s="60"/>
      <c r="K47" s="57"/>
    </row>
    <row r="48" spans="1:23" hidden="1" x14ac:dyDescent="0.25">
      <c r="B48" s="60"/>
      <c r="C48" s="60"/>
      <c r="D48" s="60"/>
      <c r="E48" s="60"/>
      <c r="F48" s="60"/>
      <c r="K48" s="57"/>
    </row>
    <row r="49" spans="11:11" hidden="1" x14ac:dyDescent="0.25">
      <c r="K49" s="57"/>
    </row>
    <row r="50" spans="11:11" hidden="1" x14ac:dyDescent="0.25"/>
    <row r="51" spans="11:11" hidden="1" x14ac:dyDescent="0.25"/>
    <row r="52" spans="11:11" hidden="1" x14ac:dyDescent="0.25"/>
    <row r="53" spans="11:11" hidden="1" x14ac:dyDescent="0.25"/>
  </sheetData>
  <sheetProtection algorithmName="SHA-512" hashValue="aBmkbdQyAHW8GEAJ35j474IgcMRanIlqmZ1ZAl0Bsn7UFkzgZM/nWnOaqXEJkgMuF/2ycINOvw/1MlavsjOnbA==" saltValue="hu81oMxuYoR7ZT2OVQMxdQ==" spinCount="100000" sheet="1" objects="1" scenarios="1"/>
  <mergeCells count="10">
    <mergeCell ref="B10:I10"/>
    <mergeCell ref="B11:E11"/>
    <mergeCell ref="B35:H35"/>
    <mergeCell ref="B37:I37"/>
    <mergeCell ref="C2:E2"/>
    <mergeCell ref="C3:E3"/>
    <mergeCell ref="C4:E4"/>
    <mergeCell ref="B8:H8"/>
    <mergeCell ref="B9:I9"/>
    <mergeCell ref="B7:G7"/>
  </mergeCells>
  <conditionalFormatting sqref="E15:G34">
    <cfRule type="expression" dxfId="40" priority="1">
      <formula>$D15=""</formula>
    </cfRule>
  </conditionalFormatting>
  <conditionalFormatting sqref="F15:F34">
    <cfRule type="expression" dxfId="39" priority="5">
      <formula>$E15="Yes"</formula>
    </cfRule>
  </conditionalFormatting>
  <conditionalFormatting sqref="G15:G34">
    <cfRule type="expression" dxfId="38" priority="4">
      <formula>$F15="Yes"</formula>
    </cfRule>
  </conditionalFormatting>
  <dataValidations count="6">
    <dataValidation allowBlank="1" showInputMessage="1" showErrorMessage="1" prompt="If you have sold the property before GST registration, answer &quot;No&quot; for this question." sqref="E14" xr:uid="{00000000-0002-0000-0A00-000000000000}"/>
    <dataValidation allowBlank="1" showInputMessage="1" showErrorMessage="1" prompt="= (Remaining useful life/ 3 years) x Pre-registration GST incurred" sqref="J14" xr:uid="{00000000-0002-0000-0A00-000001000000}"/>
    <dataValidation type="list" allowBlank="1" showInputMessage="1" showErrorMessage="1" sqref="E15:F34" xr:uid="{00000000-0002-0000-0A00-000002000000}">
      <formula1>$M$2:$M$4</formula1>
    </dataValidation>
    <dataValidation type="decimal" operator="greaterThanOrEqual" allowBlank="1" showInputMessage="1" showErrorMessage="1" sqref="C15:C34" xr:uid="{00000000-0002-0000-0A00-000003000000}">
      <formula1>0</formula1>
    </dataValidation>
    <dataValidation operator="greaterThanOrEqual" allowBlank="1" showInputMessage="1" showErrorMessage="1" sqref="D15:D34 J15:J34" xr:uid="{00000000-0002-0000-0A00-000004000000}"/>
    <dataValidation allowBlank="1" showInputMessage="1" showErrorMessage="1" prompt="For simplification purpose and unless you can prove otherwise, the Comptroller  shall take the date when the renovation is completed as the date when the renovated property is put into use. " sqref="G14" xr:uid="{00000000-0002-0000-0A00-000005000000}"/>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K54"/>
  <sheetViews>
    <sheetView showGridLines="0" zoomScale="80" zoomScaleNormal="80" workbookViewId="0"/>
  </sheetViews>
  <sheetFormatPr defaultColWidth="0" defaultRowHeight="15" customHeight="1" zeroHeight="1" x14ac:dyDescent="0.25"/>
  <cols>
    <col min="1" max="1" width="9.140625" customWidth="1"/>
    <col min="2" max="2" width="41.7109375" customWidth="1"/>
    <col min="3" max="3" width="19.7109375" customWidth="1"/>
    <col min="4" max="4" width="21.5703125" customWidth="1"/>
    <col min="5" max="5" width="30.140625" customWidth="1"/>
    <col min="6" max="6" width="35.5703125" customWidth="1"/>
    <col min="7" max="7" width="31.42578125" customWidth="1"/>
    <col min="8" max="8" width="44.85546875" customWidth="1"/>
    <col min="9" max="9" width="53.5703125" customWidth="1"/>
    <col min="10" max="11" width="37.7109375" customWidth="1"/>
    <col min="12" max="12" width="29" hidden="1" customWidth="1"/>
    <col min="13" max="17" width="19.7109375" hidden="1" customWidth="1"/>
    <col min="18" max="18" width="12.28515625" style="36" hidden="1" customWidth="1"/>
    <col min="19" max="19" width="9.140625" style="36" hidden="1" customWidth="1"/>
    <col min="20" max="20" width="13.28515625" style="36" hidden="1" customWidth="1"/>
    <col min="21" max="21" width="14" style="36" hidden="1" customWidth="1"/>
    <col min="22" max="22" width="19.140625" style="36" hidden="1" customWidth="1"/>
    <col min="23" max="23" width="10.7109375" style="36" hidden="1" customWidth="1"/>
    <col min="24" max="24" width="9.140625" style="36" hidden="1" customWidth="1"/>
    <col min="25" max="37" width="0" hidden="1" customWidth="1"/>
    <col min="38" max="16384" width="9.140625" hidden="1"/>
  </cols>
  <sheetData>
    <row r="1" spans="1:37" x14ac:dyDescent="0.25">
      <c r="O1" t="s">
        <v>9</v>
      </c>
      <c r="R1"/>
      <c r="U1"/>
      <c r="V1"/>
      <c r="W1"/>
      <c r="X1"/>
    </row>
    <row r="2" spans="1:37" ht="18" x14ac:dyDescent="0.25">
      <c r="B2" s="62" t="s">
        <v>3</v>
      </c>
      <c r="C2" s="408">
        <f>'2.Declaration'!E7</f>
        <v>0</v>
      </c>
      <c r="D2" s="408"/>
      <c r="E2" s="408"/>
      <c r="F2" s="20"/>
      <c r="G2" s="20"/>
      <c r="H2" s="20"/>
      <c r="I2" s="20"/>
      <c r="O2" t="s">
        <v>10</v>
      </c>
      <c r="R2"/>
      <c r="U2"/>
      <c r="V2"/>
      <c r="W2"/>
      <c r="X2"/>
    </row>
    <row r="3" spans="1:37" ht="18" x14ac:dyDescent="0.25">
      <c r="B3" s="64" t="s">
        <v>4</v>
      </c>
      <c r="C3" s="409">
        <f>'2.Declaration'!E11</f>
        <v>0</v>
      </c>
      <c r="D3" s="410"/>
      <c r="E3" s="410"/>
      <c r="F3" s="65"/>
      <c r="G3" s="20"/>
      <c r="H3" s="20"/>
      <c r="I3" s="20"/>
      <c r="O3" s="300" t="s">
        <v>23</v>
      </c>
      <c r="R3"/>
      <c r="U3"/>
      <c r="V3"/>
      <c r="W3"/>
      <c r="X3"/>
    </row>
    <row r="4" spans="1:37" ht="18" x14ac:dyDescent="0.25">
      <c r="B4" s="66" t="s">
        <v>11</v>
      </c>
      <c r="C4" s="382">
        <f>'2.Declaration'!E15</f>
        <v>0</v>
      </c>
      <c r="D4" s="383"/>
      <c r="E4" s="383"/>
      <c r="F4" s="67"/>
      <c r="G4" s="24"/>
      <c r="H4" s="24"/>
      <c r="I4" s="24"/>
      <c r="R4"/>
      <c r="U4"/>
      <c r="V4"/>
      <c r="W4"/>
      <c r="X4"/>
    </row>
    <row r="5" spans="1:37" x14ac:dyDescent="0.25"/>
    <row r="6" spans="1:37" ht="18" x14ac:dyDescent="0.25">
      <c r="B6" s="121" t="s">
        <v>70</v>
      </c>
      <c r="C6" s="4"/>
      <c r="D6" s="4"/>
      <c r="E6" s="4"/>
      <c r="F6" s="4"/>
      <c r="G6" s="4"/>
      <c r="H6" s="4"/>
      <c r="I6" s="4"/>
      <c r="J6" s="4"/>
      <c r="K6" s="5"/>
      <c r="M6" s="25"/>
      <c r="N6" s="125"/>
      <c r="O6" s="125"/>
      <c r="P6" s="125"/>
      <c r="Q6" s="36"/>
    </row>
    <row r="7" spans="1:37" ht="53.25" customHeight="1" x14ac:dyDescent="0.25">
      <c r="B7" s="432" t="s">
        <v>212</v>
      </c>
      <c r="C7" s="433"/>
      <c r="D7" s="433"/>
      <c r="E7" s="433"/>
      <c r="F7" s="433"/>
      <c r="G7" s="433"/>
      <c r="H7" s="433"/>
      <c r="I7" s="153"/>
      <c r="J7" s="153"/>
      <c r="K7" s="152"/>
      <c r="L7" s="152"/>
      <c r="M7" s="153"/>
      <c r="N7" s="125"/>
      <c r="O7" s="125"/>
      <c r="P7" s="125"/>
      <c r="Q7" s="125"/>
      <c r="R7" s="59"/>
      <c r="S7" s="59"/>
      <c r="T7" s="59"/>
      <c r="U7" s="59"/>
      <c r="V7" s="59"/>
      <c r="W7" s="59"/>
      <c r="X7" s="59"/>
      <c r="Y7" s="59"/>
    </row>
    <row r="8" spans="1:37" ht="18" customHeight="1" x14ac:dyDescent="0.25">
      <c r="B8" s="330" t="s">
        <v>213</v>
      </c>
      <c r="C8" s="331"/>
      <c r="D8" s="331"/>
      <c r="E8" s="331"/>
      <c r="F8" s="331"/>
      <c r="G8" s="331"/>
      <c r="H8" s="331"/>
      <c r="I8" s="331"/>
      <c r="J8" s="331"/>
      <c r="K8" s="414"/>
      <c r="L8" s="154"/>
      <c r="Q8" s="59" t="s">
        <v>10</v>
      </c>
      <c r="R8" s="59"/>
      <c r="S8"/>
      <c r="T8" s="59"/>
      <c r="U8"/>
      <c r="V8" s="59"/>
      <c r="W8" s="59"/>
      <c r="X8" s="59"/>
      <c r="Y8" s="59"/>
      <c r="Z8" s="59"/>
      <c r="AA8" s="59"/>
      <c r="AB8" s="59"/>
      <c r="AC8" s="59"/>
      <c r="AD8" s="59"/>
      <c r="AE8" s="59"/>
      <c r="AF8" s="59"/>
      <c r="AG8" s="59"/>
      <c r="AH8" s="36"/>
      <c r="AI8" s="36"/>
      <c r="AJ8" s="36"/>
      <c r="AK8" s="36"/>
    </row>
    <row r="9" spans="1:37" ht="18" customHeight="1" x14ac:dyDescent="0.25">
      <c r="B9" s="448" t="s">
        <v>43</v>
      </c>
      <c r="C9" s="449"/>
      <c r="D9" s="449"/>
      <c r="E9" s="449"/>
      <c r="F9" s="449"/>
      <c r="G9" s="449"/>
      <c r="H9" s="102"/>
      <c r="I9" s="69"/>
      <c r="J9" s="101"/>
      <c r="K9" s="57"/>
      <c r="L9" s="57"/>
      <c r="Q9" s="63" t="s">
        <v>9</v>
      </c>
      <c r="R9" s="59"/>
      <c r="S9"/>
      <c r="T9" s="63"/>
      <c r="U9"/>
      <c r="V9" s="59"/>
      <c r="W9" s="59"/>
      <c r="X9" s="59"/>
      <c r="Y9" s="59"/>
      <c r="Z9" s="59"/>
      <c r="AA9" s="59"/>
      <c r="AB9" s="59"/>
      <c r="AC9" s="59"/>
      <c r="AD9" s="59"/>
      <c r="AE9" s="59"/>
      <c r="AF9" s="59"/>
      <c r="AG9" s="59"/>
      <c r="AH9" s="36"/>
      <c r="AI9" s="36"/>
      <c r="AJ9" s="36"/>
      <c r="AK9" s="36"/>
    </row>
    <row r="10" spans="1:37" ht="18" customHeight="1" x14ac:dyDescent="0.25">
      <c r="B10" s="420" t="s">
        <v>36</v>
      </c>
      <c r="C10" s="400"/>
      <c r="D10" s="400"/>
      <c r="E10" s="400"/>
      <c r="F10" s="102"/>
      <c r="G10" s="102"/>
      <c r="H10" s="102"/>
      <c r="I10" s="69"/>
      <c r="J10" s="101"/>
      <c r="K10" s="126"/>
      <c r="L10" s="126"/>
      <c r="Q10" s="295" t="s">
        <v>23</v>
      </c>
      <c r="R10" s="59"/>
      <c r="S10" s="59"/>
      <c r="T10"/>
      <c r="U10"/>
      <c r="V10" s="59"/>
      <c r="W10" s="59"/>
      <c r="X10" s="59"/>
      <c r="Y10" s="59"/>
      <c r="Z10" s="59"/>
      <c r="AA10" s="59"/>
      <c r="AB10" s="59"/>
      <c r="AC10" s="59"/>
      <c r="AD10" s="59"/>
      <c r="AE10" s="59"/>
      <c r="AF10" s="59"/>
      <c r="AG10" s="59"/>
      <c r="AH10" s="36"/>
      <c r="AI10" s="36"/>
      <c r="AJ10" s="36"/>
      <c r="AK10" s="36"/>
    </row>
    <row r="11" spans="1:37" ht="18" customHeight="1" x14ac:dyDescent="0.25">
      <c r="B11" s="402"/>
      <c r="C11" s="403"/>
      <c r="D11" s="403"/>
      <c r="E11" s="403"/>
      <c r="F11" s="403"/>
      <c r="G11" s="403"/>
      <c r="H11" s="403"/>
      <c r="I11" s="94"/>
      <c r="J11" s="127"/>
      <c r="K11" s="104"/>
      <c r="L11" s="57"/>
      <c r="M11" s="59"/>
      <c r="N11" s="59"/>
      <c r="O11" s="59"/>
      <c r="P11" s="59"/>
      <c r="Q11" s="59"/>
      <c r="R11" s="59"/>
      <c r="S11" s="59"/>
      <c r="T11" s="59"/>
      <c r="U11" s="59"/>
      <c r="V11" s="59"/>
      <c r="W11" s="59"/>
      <c r="X11" s="59"/>
      <c r="Y11" s="59"/>
      <c r="Z11" s="59"/>
      <c r="AA11" s="59"/>
      <c r="AB11" s="59"/>
      <c r="AC11" s="59"/>
      <c r="AD11" s="59"/>
      <c r="AE11" s="59"/>
      <c r="AF11" s="59"/>
      <c r="AG11" s="59"/>
      <c r="AH11" s="36"/>
      <c r="AI11" s="36"/>
      <c r="AJ11" s="36"/>
      <c r="AK11" s="36"/>
    </row>
    <row r="12" spans="1:37" ht="18" customHeight="1" x14ac:dyDescent="0.25">
      <c r="B12" s="26"/>
      <c r="C12" s="26"/>
      <c r="D12" s="26"/>
      <c r="E12" s="26"/>
      <c r="F12" s="26"/>
      <c r="G12" s="26"/>
      <c r="H12" s="26"/>
      <c r="I12" s="26"/>
      <c r="J12" s="26"/>
      <c r="K12" s="26"/>
      <c r="L12" s="26"/>
      <c r="M12" s="26"/>
      <c r="N12" s="26"/>
      <c r="O12" s="26"/>
      <c r="P12" s="26"/>
      <c r="Q12" s="26"/>
    </row>
    <row r="13" spans="1:37" ht="18" x14ac:dyDescent="0.25">
      <c r="B13" s="105"/>
      <c r="C13" s="26"/>
      <c r="D13" s="26"/>
      <c r="E13" s="26"/>
      <c r="F13" s="26"/>
      <c r="G13" s="26"/>
      <c r="H13" s="26"/>
      <c r="I13" s="26"/>
      <c r="J13" s="26"/>
      <c r="K13" s="26"/>
      <c r="L13" s="26"/>
      <c r="M13" s="26"/>
      <c r="N13" s="26"/>
      <c r="O13" s="26"/>
      <c r="P13" s="26"/>
      <c r="Q13" s="26"/>
      <c r="R13" s="59"/>
      <c r="S13" s="59"/>
      <c r="T13" s="59"/>
      <c r="U13" s="59"/>
      <c r="V13" s="59"/>
      <c r="W13" s="59"/>
      <c r="X13" s="59"/>
      <c r="Y13" s="59"/>
    </row>
    <row r="14" spans="1:37" ht="18" x14ac:dyDescent="0.25">
      <c r="B14" s="26"/>
      <c r="C14" s="26"/>
      <c r="D14" s="26"/>
      <c r="E14" s="26"/>
      <c r="F14" s="26"/>
      <c r="G14" s="26"/>
      <c r="H14" s="26"/>
      <c r="I14" s="26"/>
      <c r="K14" s="26"/>
      <c r="L14" s="26"/>
      <c r="M14" s="155"/>
      <c r="N14" s="26"/>
      <c r="O14" s="26"/>
      <c r="P14" s="26"/>
      <c r="Q14" s="26"/>
      <c r="R14" s="129"/>
      <c r="S14" s="129"/>
      <c r="T14" s="129"/>
      <c r="U14" s="59"/>
      <c r="V14" s="59"/>
      <c r="W14" s="59"/>
      <c r="X14" s="59"/>
      <c r="Y14" s="59"/>
    </row>
    <row r="15" spans="1:37" ht="45.75" customHeight="1" x14ac:dyDescent="0.3">
      <c r="A15" s="57"/>
      <c r="B15" s="73" t="s">
        <v>15</v>
      </c>
      <c r="C15" s="73" t="s">
        <v>16</v>
      </c>
      <c r="D15" s="73" t="s">
        <v>191</v>
      </c>
      <c r="E15" s="73" t="s">
        <v>71</v>
      </c>
      <c r="F15" s="73" t="s">
        <v>145</v>
      </c>
      <c r="G15" s="73" t="s">
        <v>194</v>
      </c>
      <c r="H15" s="73" t="s">
        <v>144</v>
      </c>
      <c r="I15" s="73" t="s">
        <v>17</v>
      </c>
      <c r="J15" s="73" t="s">
        <v>61</v>
      </c>
      <c r="K15" s="73" t="s">
        <v>18</v>
      </c>
      <c r="L15" s="26"/>
      <c r="M15" s="156" t="s">
        <v>68</v>
      </c>
      <c r="N15" s="157" t="s">
        <v>69</v>
      </c>
      <c r="O15" s="132" t="s">
        <v>49</v>
      </c>
      <c r="P15" s="132" t="s">
        <v>50</v>
      </c>
      <c r="Q15" s="132" t="s">
        <v>51</v>
      </c>
      <c r="R15" s="133" t="s">
        <v>72</v>
      </c>
      <c r="S15" s="133" t="s">
        <v>73</v>
      </c>
      <c r="T15" s="133" t="s">
        <v>53</v>
      </c>
      <c r="V15" s="59"/>
      <c r="W15" s="59"/>
      <c r="X15" s="59"/>
    </row>
    <row r="16" spans="1:37" s="1" customFormat="1" ht="15" customHeight="1" x14ac:dyDescent="0.25">
      <c r="B16" s="76"/>
      <c r="C16" s="138">
        <v>0</v>
      </c>
      <c r="D16" s="287"/>
      <c r="E16" s="299" t="s">
        <v>23</v>
      </c>
      <c r="F16" s="296" t="s">
        <v>23</v>
      </c>
      <c r="G16" s="289"/>
      <c r="H16" s="150" t="str">
        <f t="shared" ref="H16:H35" si="0">IF(AND(F16="Yes",G16&gt;0),N16,"-")</f>
        <v>-</v>
      </c>
      <c r="I16" s="150" t="str">
        <f t="shared" ref="I16:I35" si="1">IF(AND(E16="Yes",F16="No"),"GST claimable in full",IF(AND(E16="Yes",N16="Yes"),"To apportion GST claim",IF(AND(E16="Yes",N16="No"),"GST claimable in full",IF(E16="No","Cannot claim GST incurred","-"))))</f>
        <v>-</v>
      </c>
      <c r="J16" s="139">
        <v>0</v>
      </c>
      <c r="K16" s="80">
        <f>IF(AND(E16="Yes",F16="No"),C16,IF(AND(E16="Yes",N16="Yes"),T16,IF(AND(E16="Yes",N16="No"),C16,IF(E16="No",0,0))))</f>
        <v>0</v>
      </c>
      <c r="L16" s="26">
        <f>IF(K16&gt;0,1,0)</f>
        <v>0</v>
      </c>
      <c r="M16" s="243">
        <f>(YEAR('2.Declaration'!$E$15)-YEAR(G16))*12+(MONTH('2.Declaration'!$E$15)-MONTH(G16))</f>
        <v>0</v>
      </c>
      <c r="N16" s="134" t="str">
        <f>IF(M16&lt;6,"No",IF(M16&gt;6,"Yes",IF(DAY(G16)&gt;=DAY('2.Declaration'!$E$15),"No","Yes")))</f>
        <v>No</v>
      </c>
      <c r="O16" s="243">
        <f>('2.Declaration'!$E$15-G16)</f>
        <v>0</v>
      </c>
      <c r="P16" s="158">
        <f>J16/365</f>
        <v>0</v>
      </c>
      <c r="Q16" s="135">
        <f>O16*P16*7%</f>
        <v>0</v>
      </c>
      <c r="R16" s="129">
        <f t="shared" ref="R16:R35" si="2">IF(G16= 0, C16,Q16)</f>
        <v>0</v>
      </c>
      <c r="S16" s="159">
        <f>C16-R16</f>
        <v>0</v>
      </c>
      <c r="T16" s="1">
        <f>IF(G16=0,0,IF(J16=0,0,IF(S16&lt;0,0,S16)))</f>
        <v>0</v>
      </c>
      <c r="W16" s="63"/>
    </row>
    <row r="17" spans="1:24" ht="18" x14ac:dyDescent="0.25">
      <c r="B17" s="76"/>
      <c r="C17" s="138">
        <v>0</v>
      </c>
      <c r="D17" s="287"/>
      <c r="E17" s="299" t="s">
        <v>23</v>
      </c>
      <c r="F17" s="296" t="s">
        <v>23</v>
      </c>
      <c r="G17" s="289"/>
      <c r="H17" s="150" t="str">
        <f t="shared" si="0"/>
        <v>-</v>
      </c>
      <c r="I17" s="150" t="str">
        <f t="shared" si="1"/>
        <v>-</v>
      </c>
      <c r="J17" s="139">
        <v>0</v>
      </c>
      <c r="K17" s="80">
        <f t="shared" ref="K17:K35" si="3">IF(AND(E17="Yes",F17="No"),C17,IF(AND(E17="Yes",N17="Yes"),T17,IF(AND(E17="Yes",N17="No"),C17,IF(E17="No",0,0))))</f>
        <v>0</v>
      </c>
      <c r="L17" s="26">
        <f t="shared" ref="L17:L35" si="4">IF(K17&gt;0,1,0)</f>
        <v>0</v>
      </c>
      <c r="M17" s="243">
        <f>(YEAR('2.Declaration'!$E$15)-YEAR(G17))*12+(MONTH('2.Declaration'!$E$15)-MONTH(G17))</f>
        <v>0</v>
      </c>
      <c r="N17" s="134" t="str">
        <f>IF(M17&lt;6,"No",IF(M17&gt;6,"Yes",IF(DAY(G17)&gt;=DAY('2.Declaration'!$E$15),"No","Yes")))</f>
        <v>No</v>
      </c>
      <c r="O17" s="243">
        <f>('2.Declaration'!$E$15-G17)</f>
        <v>0</v>
      </c>
      <c r="P17" s="158">
        <f t="shared" ref="P17:P35" si="5">J17/365</f>
        <v>0</v>
      </c>
      <c r="Q17" s="135">
        <f t="shared" ref="Q17:Q35" si="6">O17*P17*7%</f>
        <v>0</v>
      </c>
      <c r="R17" s="129">
        <f t="shared" si="2"/>
        <v>0</v>
      </c>
      <c r="S17" s="159">
        <f t="shared" ref="S17:S35" si="7">C17-R17</f>
        <v>0</v>
      </c>
      <c r="T17" s="1">
        <f t="shared" ref="T17:T35" si="8">IF(G17=0,0,IF(J17=0,0,IF(S17&lt;0,0,S17)))</f>
        <v>0</v>
      </c>
      <c r="W17"/>
      <c r="X17"/>
    </row>
    <row r="18" spans="1:24" ht="18" x14ac:dyDescent="0.25">
      <c r="A18" s="1"/>
      <c r="B18" s="76"/>
      <c r="C18" s="138">
        <v>0</v>
      </c>
      <c r="D18" s="287"/>
      <c r="E18" s="299" t="s">
        <v>23</v>
      </c>
      <c r="F18" s="296" t="s">
        <v>23</v>
      </c>
      <c r="G18" s="289"/>
      <c r="H18" s="150" t="str">
        <f t="shared" si="0"/>
        <v>-</v>
      </c>
      <c r="I18" s="150" t="str">
        <f t="shared" si="1"/>
        <v>-</v>
      </c>
      <c r="J18" s="139">
        <v>0</v>
      </c>
      <c r="K18" s="80">
        <f t="shared" si="3"/>
        <v>0</v>
      </c>
      <c r="L18" s="26">
        <f t="shared" si="4"/>
        <v>0</v>
      </c>
      <c r="M18" s="243">
        <f>(YEAR('2.Declaration'!$E$15)-YEAR(G18))*12+(MONTH('2.Declaration'!$E$15)-MONTH(G18))</f>
        <v>0</v>
      </c>
      <c r="N18" s="134" t="str">
        <f>IF(M18&lt;6,"No",IF(M18&gt;6,"Yes",IF(DAY(G18)&gt;=DAY('2.Declaration'!$E$15),"No","Yes")))</f>
        <v>No</v>
      </c>
      <c r="O18" s="243">
        <f>('2.Declaration'!$E$15-G18)</f>
        <v>0</v>
      </c>
      <c r="P18" s="158">
        <f t="shared" si="5"/>
        <v>0</v>
      </c>
      <c r="Q18" s="135">
        <f t="shared" si="6"/>
        <v>0</v>
      </c>
      <c r="R18" s="129">
        <f t="shared" si="2"/>
        <v>0</v>
      </c>
      <c r="S18" s="159">
        <f t="shared" si="7"/>
        <v>0</v>
      </c>
      <c r="T18" s="1">
        <f t="shared" si="8"/>
        <v>0</v>
      </c>
      <c r="W18"/>
      <c r="X18"/>
    </row>
    <row r="19" spans="1:24" ht="18" x14ac:dyDescent="0.25">
      <c r="B19" s="76"/>
      <c r="C19" s="138">
        <v>0</v>
      </c>
      <c r="D19" s="287"/>
      <c r="E19" s="299" t="s">
        <v>23</v>
      </c>
      <c r="F19" s="296" t="s">
        <v>23</v>
      </c>
      <c r="G19" s="289"/>
      <c r="H19" s="150" t="str">
        <f t="shared" si="0"/>
        <v>-</v>
      </c>
      <c r="I19" s="150" t="str">
        <f t="shared" si="1"/>
        <v>-</v>
      </c>
      <c r="J19" s="139">
        <v>0</v>
      </c>
      <c r="K19" s="80">
        <f t="shared" si="3"/>
        <v>0</v>
      </c>
      <c r="L19" s="26">
        <f t="shared" si="4"/>
        <v>0</v>
      </c>
      <c r="M19" s="243">
        <f>(YEAR('2.Declaration'!$E$15)-YEAR(G19))*12+(MONTH('2.Declaration'!$E$15)-MONTH(G19))</f>
        <v>0</v>
      </c>
      <c r="N19" s="134" t="str">
        <f>IF(M19&lt;6,"No",IF(M19&gt;6,"Yes",IF(DAY(G19)&gt;=DAY('2.Declaration'!$E$15),"No","Yes")))</f>
        <v>No</v>
      </c>
      <c r="O19" s="243">
        <f>('2.Declaration'!$E$15-G19)</f>
        <v>0</v>
      </c>
      <c r="P19" s="158">
        <f t="shared" si="5"/>
        <v>0</v>
      </c>
      <c r="Q19" s="135">
        <f t="shared" si="6"/>
        <v>0</v>
      </c>
      <c r="R19" s="129">
        <f t="shared" si="2"/>
        <v>0</v>
      </c>
      <c r="S19" s="159">
        <f t="shared" si="7"/>
        <v>0</v>
      </c>
      <c r="T19" s="1">
        <f t="shared" si="8"/>
        <v>0</v>
      </c>
      <c r="W19"/>
      <c r="X19"/>
    </row>
    <row r="20" spans="1:24" ht="18" x14ac:dyDescent="0.25">
      <c r="A20" s="1"/>
      <c r="B20" s="76"/>
      <c r="C20" s="138">
        <v>0</v>
      </c>
      <c r="D20" s="287"/>
      <c r="E20" s="299" t="s">
        <v>23</v>
      </c>
      <c r="F20" s="296" t="s">
        <v>23</v>
      </c>
      <c r="G20" s="289"/>
      <c r="H20" s="150" t="str">
        <f t="shared" si="0"/>
        <v>-</v>
      </c>
      <c r="I20" s="150" t="str">
        <f t="shared" si="1"/>
        <v>-</v>
      </c>
      <c r="J20" s="139">
        <v>0</v>
      </c>
      <c r="K20" s="80">
        <f t="shared" si="3"/>
        <v>0</v>
      </c>
      <c r="L20" s="26">
        <f t="shared" si="4"/>
        <v>0</v>
      </c>
      <c r="M20" s="243">
        <f>(YEAR('2.Declaration'!$E$15)-YEAR(G20))*12+(MONTH('2.Declaration'!$E$15)-MONTH(G20))</f>
        <v>0</v>
      </c>
      <c r="N20" s="134" t="str">
        <f>IF(M20&lt;6,"No",IF(M20&gt;6,"Yes",IF(DAY(G20)&gt;=DAY('2.Declaration'!$E$15),"No","Yes")))</f>
        <v>No</v>
      </c>
      <c r="O20" s="243">
        <f>('2.Declaration'!$E$15-G20)</f>
        <v>0</v>
      </c>
      <c r="P20" s="158">
        <f t="shared" si="5"/>
        <v>0</v>
      </c>
      <c r="Q20" s="135">
        <f t="shared" si="6"/>
        <v>0</v>
      </c>
      <c r="R20" s="129">
        <f t="shared" si="2"/>
        <v>0</v>
      </c>
      <c r="S20" s="159">
        <f t="shared" si="7"/>
        <v>0</v>
      </c>
      <c r="T20" s="1">
        <f t="shared" si="8"/>
        <v>0</v>
      </c>
      <c r="W20"/>
      <c r="X20"/>
    </row>
    <row r="21" spans="1:24" ht="18" x14ac:dyDescent="0.25">
      <c r="B21" s="76"/>
      <c r="C21" s="138">
        <v>0</v>
      </c>
      <c r="D21" s="287"/>
      <c r="E21" s="299" t="s">
        <v>23</v>
      </c>
      <c r="F21" s="296" t="s">
        <v>23</v>
      </c>
      <c r="G21" s="289"/>
      <c r="H21" s="150" t="str">
        <f t="shared" si="0"/>
        <v>-</v>
      </c>
      <c r="I21" s="150" t="str">
        <f t="shared" si="1"/>
        <v>-</v>
      </c>
      <c r="J21" s="139">
        <v>0</v>
      </c>
      <c r="K21" s="80">
        <f t="shared" si="3"/>
        <v>0</v>
      </c>
      <c r="L21" s="26">
        <f t="shared" si="4"/>
        <v>0</v>
      </c>
      <c r="M21" s="243">
        <f>(YEAR('2.Declaration'!$E$15)-YEAR(G21))*12+(MONTH('2.Declaration'!$E$15)-MONTH(G21))</f>
        <v>0</v>
      </c>
      <c r="N21" s="134" t="str">
        <f>IF(M21&lt;6,"No",IF(M21&gt;6,"Yes",IF(DAY(G21)&gt;=DAY('2.Declaration'!$E$15),"No","Yes")))</f>
        <v>No</v>
      </c>
      <c r="O21" s="243">
        <f>('2.Declaration'!$E$15-G21)</f>
        <v>0</v>
      </c>
      <c r="P21" s="158">
        <f t="shared" si="5"/>
        <v>0</v>
      </c>
      <c r="Q21" s="135">
        <f t="shared" si="6"/>
        <v>0</v>
      </c>
      <c r="R21" s="129">
        <f t="shared" si="2"/>
        <v>0</v>
      </c>
      <c r="S21" s="159">
        <f t="shared" si="7"/>
        <v>0</v>
      </c>
      <c r="T21" s="1">
        <f t="shared" si="8"/>
        <v>0</v>
      </c>
      <c r="W21"/>
      <c r="X21"/>
    </row>
    <row r="22" spans="1:24" ht="18" x14ac:dyDescent="0.25">
      <c r="A22" s="1"/>
      <c r="B22" s="76"/>
      <c r="C22" s="138">
        <v>0</v>
      </c>
      <c r="D22" s="287"/>
      <c r="E22" s="299" t="s">
        <v>23</v>
      </c>
      <c r="F22" s="296" t="s">
        <v>23</v>
      </c>
      <c r="G22" s="289"/>
      <c r="H22" s="150" t="str">
        <f t="shared" si="0"/>
        <v>-</v>
      </c>
      <c r="I22" s="150" t="str">
        <f t="shared" si="1"/>
        <v>-</v>
      </c>
      <c r="J22" s="139">
        <v>0</v>
      </c>
      <c r="K22" s="80">
        <f t="shared" si="3"/>
        <v>0</v>
      </c>
      <c r="L22" s="26">
        <f t="shared" si="4"/>
        <v>0</v>
      </c>
      <c r="M22" s="243">
        <f>(YEAR('2.Declaration'!$E$15)-YEAR(G22))*12+(MONTH('2.Declaration'!$E$15)-MONTH(G22))</f>
        <v>0</v>
      </c>
      <c r="N22" s="134" t="str">
        <f>IF(M22&lt;6,"No",IF(M22&gt;6,"Yes",IF(DAY(G22)&gt;=DAY('2.Declaration'!$E$15),"No","Yes")))</f>
        <v>No</v>
      </c>
      <c r="O22" s="243">
        <f>('2.Declaration'!$E$15-G22)</f>
        <v>0</v>
      </c>
      <c r="P22" s="158">
        <f t="shared" si="5"/>
        <v>0</v>
      </c>
      <c r="Q22" s="135">
        <f t="shared" si="6"/>
        <v>0</v>
      </c>
      <c r="R22" s="129">
        <f t="shared" si="2"/>
        <v>0</v>
      </c>
      <c r="S22" s="159">
        <f t="shared" si="7"/>
        <v>0</v>
      </c>
      <c r="T22" s="1">
        <f t="shared" si="8"/>
        <v>0</v>
      </c>
      <c r="W22"/>
      <c r="X22"/>
    </row>
    <row r="23" spans="1:24" ht="18" x14ac:dyDescent="0.25">
      <c r="B23" s="76"/>
      <c r="C23" s="138">
        <v>0</v>
      </c>
      <c r="D23" s="287"/>
      <c r="E23" s="299" t="s">
        <v>23</v>
      </c>
      <c r="F23" s="296" t="s">
        <v>23</v>
      </c>
      <c r="G23" s="289"/>
      <c r="H23" s="150" t="str">
        <f t="shared" si="0"/>
        <v>-</v>
      </c>
      <c r="I23" s="150" t="str">
        <f t="shared" si="1"/>
        <v>-</v>
      </c>
      <c r="J23" s="139">
        <v>0</v>
      </c>
      <c r="K23" s="80">
        <f t="shared" si="3"/>
        <v>0</v>
      </c>
      <c r="L23" s="26">
        <f t="shared" si="4"/>
        <v>0</v>
      </c>
      <c r="M23" s="243">
        <f>(YEAR('2.Declaration'!$E$15)-YEAR(G23))*12+(MONTH('2.Declaration'!$E$15)-MONTH(G23))</f>
        <v>0</v>
      </c>
      <c r="N23" s="134" t="str">
        <f>IF(M23&lt;6,"No",IF(M23&gt;6,"Yes",IF(DAY(G23)&gt;=DAY('2.Declaration'!$E$15),"No","Yes")))</f>
        <v>No</v>
      </c>
      <c r="O23" s="243">
        <f>('2.Declaration'!$E$15-G23)</f>
        <v>0</v>
      </c>
      <c r="P23" s="158">
        <f t="shared" si="5"/>
        <v>0</v>
      </c>
      <c r="Q23" s="135">
        <f t="shared" si="6"/>
        <v>0</v>
      </c>
      <c r="R23" s="129">
        <f t="shared" si="2"/>
        <v>0</v>
      </c>
      <c r="S23" s="159">
        <f t="shared" si="7"/>
        <v>0</v>
      </c>
      <c r="T23" s="1">
        <f t="shared" si="8"/>
        <v>0</v>
      </c>
      <c r="W23"/>
      <c r="X23"/>
    </row>
    <row r="24" spans="1:24" ht="18" x14ac:dyDescent="0.25">
      <c r="A24" s="1"/>
      <c r="B24" s="76"/>
      <c r="C24" s="138">
        <v>0</v>
      </c>
      <c r="D24" s="287"/>
      <c r="E24" s="299" t="s">
        <v>23</v>
      </c>
      <c r="F24" s="296" t="s">
        <v>23</v>
      </c>
      <c r="G24" s="289"/>
      <c r="H24" s="150" t="str">
        <f t="shared" si="0"/>
        <v>-</v>
      </c>
      <c r="I24" s="150" t="str">
        <f t="shared" si="1"/>
        <v>-</v>
      </c>
      <c r="J24" s="139">
        <v>0</v>
      </c>
      <c r="K24" s="80">
        <f t="shared" si="3"/>
        <v>0</v>
      </c>
      <c r="L24" s="26">
        <f t="shared" si="4"/>
        <v>0</v>
      </c>
      <c r="M24" s="243">
        <f>(YEAR('2.Declaration'!$E$15)-YEAR(G24))*12+(MONTH('2.Declaration'!$E$15)-MONTH(G24))</f>
        <v>0</v>
      </c>
      <c r="N24" s="134" t="str">
        <f>IF(M24&lt;6,"No",IF(M24&gt;6,"Yes",IF(DAY(G24)&gt;=DAY('2.Declaration'!$E$15),"No","Yes")))</f>
        <v>No</v>
      </c>
      <c r="O24" s="243">
        <f>('2.Declaration'!$E$15-G24)</f>
        <v>0</v>
      </c>
      <c r="P24" s="158">
        <f t="shared" si="5"/>
        <v>0</v>
      </c>
      <c r="Q24" s="135">
        <f t="shared" si="6"/>
        <v>0</v>
      </c>
      <c r="R24" s="129">
        <f t="shared" si="2"/>
        <v>0</v>
      </c>
      <c r="S24" s="159">
        <f t="shared" si="7"/>
        <v>0</v>
      </c>
      <c r="T24" s="1">
        <f t="shared" si="8"/>
        <v>0</v>
      </c>
      <c r="W24"/>
      <c r="X24"/>
    </row>
    <row r="25" spans="1:24" ht="18" x14ac:dyDescent="0.25">
      <c r="B25" s="76"/>
      <c r="C25" s="138">
        <v>0</v>
      </c>
      <c r="D25" s="287"/>
      <c r="E25" s="299" t="s">
        <v>23</v>
      </c>
      <c r="F25" s="296" t="s">
        <v>23</v>
      </c>
      <c r="G25" s="289"/>
      <c r="H25" s="150" t="str">
        <f t="shared" si="0"/>
        <v>-</v>
      </c>
      <c r="I25" s="150" t="str">
        <f t="shared" si="1"/>
        <v>-</v>
      </c>
      <c r="J25" s="139">
        <v>0</v>
      </c>
      <c r="K25" s="80">
        <f t="shared" si="3"/>
        <v>0</v>
      </c>
      <c r="L25" s="26">
        <f t="shared" si="4"/>
        <v>0</v>
      </c>
      <c r="M25" s="243">
        <f>(YEAR('2.Declaration'!$E$15)-YEAR(G25))*12+(MONTH('2.Declaration'!$E$15)-MONTH(G25))</f>
        <v>0</v>
      </c>
      <c r="N25" s="134" t="str">
        <f>IF(M25&lt;6,"No",IF(M25&gt;6,"Yes",IF(DAY(G25)&gt;=DAY('2.Declaration'!$E$15),"No","Yes")))</f>
        <v>No</v>
      </c>
      <c r="O25" s="243">
        <f>('2.Declaration'!$E$15-G25)</f>
        <v>0</v>
      </c>
      <c r="P25" s="158">
        <f t="shared" si="5"/>
        <v>0</v>
      </c>
      <c r="Q25" s="135">
        <f t="shared" si="6"/>
        <v>0</v>
      </c>
      <c r="R25" s="129">
        <f t="shared" si="2"/>
        <v>0</v>
      </c>
      <c r="S25" s="159">
        <f t="shared" si="7"/>
        <v>0</v>
      </c>
      <c r="T25" s="1">
        <f t="shared" si="8"/>
        <v>0</v>
      </c>
      <c r="W25"/>
      <c r="X25"/>
    </row>
    <row r="26" spans="1:24" ht="18" x14ac:dyDescent="0.25">
      <c r="A26" s="1"/>
      <c r="B26" s="76"/>
      <c r="C26" s="138">
        <v>0</v>
      </c>
      <c r="D26" s="287"/>
      <c r="E26" s="299" t="s">
        <v>23</v>
      </c>
      <c r="F26" s="296" t="s">
        <v>23</v>
      </c>
      <c r="G26" s="289"/>
      <c r="H26" s="150" t="str">
        <f t="shared" si="0"/>
        <v>-</v>
      </c>
      <c r="I26" s="150" t="str">
        <f t="shared" si="1"/>
        <v>-</v>
      </c>
      <c r="J26" s="139">
        <v>0</v>
      </c>
      <c r="K26" s="80">
        <f t="shared" si="3"/>
        <v>0</v>
      </c>
      <c r="L26" s="26">
        <f t="shared" si="4"/>
        <v>0</v>
      </c>
      <c r="M26" s="243">
        <f>(YEAR('2.Declaration'!$E$15)-YEAR(G26))*12+(MONTH('2.Declaration'!$E$15)-MONTH(G26))</f>
        <v>0</v>
      </c>
      <c r="N26" s="134" t="str">
        <f>IF(M26&lt;6,"No",IF(M26&gt;6,"Yes",IF(DAY(G26)&gt;=DAY('2.Declaration'!$E$15),"No","Yes")))</f>
        <v>No</v>
      </c>
      <c r="O26" s="243">
        <f>('2.Declaration'!$E$15-G26)</f>
        <v>0</v>
      </c>
      <c r="P26" s="158">
        <f t="shared" si="5"/>
        <v>0</v>
      </c>
      <c r="Q26" s="135">
        <f t="shared" si="6"/>
        <v>0</v>
      </c>
      <c r="R26" s="129">
        <f t="shared" si="2"/>
        <v>0</v>
      </c>
      <c r="S26" s="159">
        <f t="shared" si="7"/>
        <v>0</v>
      </c>
      <c r="T26" s="1">
        <f t="shared" si="8"/>
        <v>0</v>
      </c>
      <c r="W26"/>
      <c r="X26"/>
    </row>
    <row r="27" spans="1:24" ht="18" x14ac:dyDescent="0.25">
      <c r="B27" s="76"/>
      <c r="C27" s="138">
        <v>0</v>
      </c>
      <c r="D27" s="287"/>
      <c r="E27" s="299" t="s">
        <v>23</v>
      </c>
      <c r="F27" s="296" t="s">
        <v>23</v>
      </c>
      <c r="G27" s="289"/>
      <c r="H27" s="150" t="str">
        <f t="shared" si="0"/>
        <v>-</v>
      </c>
      <c r="I27" s="150" t="str">
        <f t="shared" si="1"/>
        <v>-</v>
      </c>
      <c r="J27" s="139">
        <v>0</v>
      </c>
      <c r="K27" s="80">
        <f t="shared" si="3"/>
        <v>0</v>
      </c>
      <c r="L27" s="26">
        <f t="shared" si="4"/>
        <v>0</v>
      </c>
      <c r="M27" s="243">
        <f>(YEAR('2.Declaration'!$E$15)-YEAR(G27))*12+(MONTH('2.Declaration'!$E$15)-MONTH(G27))</f>
        <v>0</v>
      </c>
      <c r="N27" s="134" t="str">
        <f>IF(M27&lt;6,"No",IF(M27&gt;6,"Yes",IF(DAY(G27)&gt;=DAY('2.Declaration'!$E$15),"No","Yes")))</f>
        <v>No</v>
      </c>
      <c r="O27" s="243">
        <f>('2.Declaration'!$E$15-G27)</f>
        <v>0</v>
      </c>
      <c r="P27" s="158">
        <f t="shared" si="5"/>
        <v>0</v>
      </c>
      <c r="Q27" s="135">
        <f t="shared" si="6"/>
        <v>0</v>
      </c>
      <c r="R27" s="129">
        <f t="shared" si="2"/>
        <v>0</v>
      </c>
      <c r="S27" s="159">
        <f t="shared" si="7"/>
        <v>0</v>
      </c>
      <c r="T27" s="1">
        <f t="shared" si="8"/>
        <v>0</v>
      </c>
      <c r="W27"/>
      <c r="X27"/>
    </row>
    <row r="28" spans="1:24" ht="18" x14ac:dyDescent="0.25">
      <c r="A28" s="1"/>
      <c r="B28" s="76"/>
      <c r="C28" s="138">
        <v>0</v>
      </c>
      <c r="D28" s="287"/>
      <c r="E28" s="299" t="s">
        <v>23</v>
      </c>
      <c r="F28" s="296" t="s">
        <v>23</v>
      </c>
      <c r="G28" s="289"/>
      <c r="H28" s="150" t="str">
        <f t="shared" si="0"/>
        <v>-</v>
      </c>
      <c r="I28" s="150" t="str">
        <f t="shared" si="1"/>
        <v>-</v>
      </c>
      <c r="J28" s="139">
        <v>0</v>
      </c>
      <c r="K28" s="80">
        <f t="shared" si="3"/>
        <v>0</v>
      </c>
      <c r="L28" s="26">
        <f t="shared" si="4"/>
        <v>0</v>
      </c>
      <c r="M28" s="243">
        <f>(YEAR('2.Declaration'!$E$15)-YEAR(G28))*12+(MONTH('2.Declaration'!$E$15)-MONTH(G28))</f>
        <v>0</v>
      </c>
      <c r="N28" s="134" t="str">
        <f>IF(M28&lt;6,"No",IF(M28&gt;6,"Yes",IF(DAY(G28)&gt;=DAY('2.Declaration'!$E$15),"No","Yes")))</f>
        <v>No</v>
      </c>
      <c r="O28" s="243">
        <f>('2.Declaration'!$E$15-G28)</f>
        <v>0</v>
      </c>
      <c r="P28" s="158">
        <f t="shared" si="5"/>
        <v>0</v>
      </c>
      <c r="Q28" s="135">
        <f t="shared" si="6"/>
        <v>0</v>
      </c>
      <c r="R28" s="129">
        <f t="shared" si="2"/>
        <v>0</v>
      </c>
      <c r="S28" s="159">
        <f t="shared" si="7"/>
        <v>0</v>
      </c>
      <c r="T28" s="1">
        <f t="shared" si="8"/>
        <v>0</v>
      </c>
      <c r="W28"/>
      <c r="X28"/>
    </row>
    <row r="29" spans="1:24" ht="18" x14ac:dyDescent="0.25">
      <c r="B29" s="76"/>
      <c r="C29" s="138">
        <v>0</v>
      </c>
      <c r="D29" s="287"/>
      <c r="E29" s="299" t="s">
        <v>23</v>
      </c>
      <c r="F29" s="296" t="s">
        <v>23</v>
      </c>
      <c r="G29" s="289"/>
      <c r="H29" s="150" t="str">
        <f t="shared" si="0"/>
        <v>-</v>
      </c>
      <c r="I29" s="150" t="str">
        <f t="shared" si="1"/>
        <v>-</v>
      </c>
      <c r="J29" s="139">
        <v>0</v>
      </c>
      <c r="K29" s="80">
        <f t="shared" si="3"/>
        <v>0</v>
      </c>
      <c r="L29" s="26">
        <f t="shared" si="4"/>
        <v>0</v>
      </c>
      <c r="M29" s="243">
        <f>(YEAR('2.Declaration'!$E$15)-YEAR(G29))*12+(MONTH('2.Declaration'!$E$15)-MONTH(G29))</f>
        <v>0</v>
      </c>
      <c r="N29" s="134" t="str">
        <f>IF(M29&lt;6,"No",IF(M29&gt;6,"Yes",IF(DAY(G29)&gt;=DAY('2.Declaration'!$E$15),"No","Yes")))</f>
        <v>No</v>
      </c>
      <c r="O29" s="243">
        <f>('2.Declaration'!$E$15-G29)</f>
        <v>0</v>
      </c>
      <c r="P29" s="158">
        <f t="shared" si="5"/>
        <v>0</v>
      </c>
      <c r="Q29" s="135">
        <f t="shared" si="6"/>
        <v>0</v>
      </c>
      <c r="R29" s="129">
        <f t="shared" si="2"/>
        <v>0</v>
      </c>
      <c r="S29" s="159">
        <f t="shared" si="7"/>
        <v>0</v>
      </c>
      <c r="T29" s="1">
        <f t="shared" si="8"/>
        <v>0</v>
      </c>
      <c r="W29"/>
      <c r="X29"/>
    </row>
    <row r="30" spans="1:24" ht="18" x14ac:dyDescent="0.25">
      <c r="A30" s="1"/>
      <c r="B30" s="76"/>
      <c r="C30" s="138">
        <v>0</v>
      </c>
      <c r="D30" s="287"/>
      <c r="E30" s="299" t="s">
        <v>23</v>
      </c>
      <c r="F30" s="296" t="s">
        <v>23</v>
      </c>
      <c r="G30" s="289"/>
      <c r="H30" s="150" t="str">
        <f t="shared" si="0"/>
        <v>-</v>
      </c>
      <c r="I30" s="150" t="str">
        <f t="shared" si="1"/>
        <v>-</v>
      </c>
      <c r="J30" s="139">
        <v>0</v>
      </c>
      <c r="K30" s="80">
        <f t="shared" si="3"/>
        <v>0</v>
      </c>
      <c r="L30" s="26">
        <f t="shared" si="4"/>
        <v>0</v>
      </c>
      <c r="M30" s="243">
        <f>(YEAR('2.Declaration'!$E$15)-YEAR(G30))*12+(MONTH('2.Declaration'!$E$15)-MONTH(G30))</f>
        <v>0</v>
      </c>
      <c r="N30" s="134" t="str">
        <f>IF(M30&lt;6,"No",IF(M30&gt;6,"Yes",IF(DAY(G30)&gt;=DAY('2.Declaration'!$E$15),"No","Yes")))</f>
        <v>No</v>
      </c>
      <c r="O30" s="243">
        <f>('2.Declaration'!$E$15-G30)</f>
        <v>0</v>
      </c>
      <c r="P30" s="158">
        <f t="shared" si="5"/>
        <v>0</v>
      </c>
      <c r="Q30" s="135">
        <f t="shared" si="6"/>
        <v>0</v>
      </c>
      <c r="R30" s="129">
        <f t="shared" si="2"/>
        <v>0</v>
      </c>
      <c r="S30" s="159">
        <f t="shared" si="7"/>
        <v>0</v>
      </c>
      <c r="T30" s="1">
        <f t="shared" si="8"/>
        <v>0</v>
      </c>
      <c r="W30"/>
      <c r="X30"/>
    </row>
    <row r="31" spans="1:24" ht="18" x14ac:dyDescent="0.25">
      <c r="B31" s="76"/>
      <c r="C31" s="138">
        <v>0</v>
      </c>
      <c r="D31" s="287"/>
      <c r="E31" s="299" t="s">
        <v>23</v>
      </c>
      <c r="F31" s="296" t="s">
        <v>23</v>
      </c>
      <c r="G31" s="289"/>
      <c r="H31" s="150" t="str">
        <f t="shared" si="0"/>
        <v>-</v>
      </c>
      <c r="I31" s="150" t="str">
        <f t="shared" si="1"/>
        <v>-</v>
      </c>
      <c r="J31" s="139">
        <v>0</v>
      </c>
      <c r="K31" s="80">
        <f t="shared" si="3"/>
        <v>0</v>
      </c>
      <c r="L31" s="26">
        <f t="shared" si="4"/>
        <v>0</v>
      </c>
      <c r="M31" s="243">
        <f>(YEAR('2.Declaration'!$E$15)-YEAR(G31))*12+(MONTH('2.Declaration'!$E$15)-MONTH(G31))</f>
        <v>0</v>
      </c>
      <c r="N31" s="134" t="str">
        <f>IF(M31&lt;6,"No",IF(M31&gt;6,"Yes",IF(DAY(G31)&gt;=DAY('2.Declaration'!$E$15),"No","Yes")))</f>
        <v>No</v>
      </c>
      <c r="O31" s="243">
        <f>('2.Declaration'!$E$15-G31)</f>
        <v>0</v>
      </c>
      <c r="P31" s="158">
        <f t="shared" si="5"/>
        <v>0</v>
      </c>
      <c r="Q31" s="135">
        <f t="shared" si="6"/>
        <v>0</v>
      </c>
      <c r="R31" s="129">
        <f t="shared" si="2"/>
        <v>0</v>
      </c>
      <c r="S31" s="159">
        <f t="shared" si="7"/>
        <v>0</v>
      </c>
      <c r="T31" s="1">
        <f t="shared" si="8"/>
        <v>0</v>
      </c>
      <c r="W31"/>
      <c r="X31"/>
    </row>
    <row r="32" spans="1:24" ht="18" x14ac:dyDescent="0.25">
      <c r="A32" s="1"/>
      <c r="B32" s="76"/>
      <c r="C32" s="138">
        <v>0</v>
      </c>
      <c r="D32" s="287"/>
      <c r="E32" s="299" t="s">
        <v>23</v>
      </c>
      <c r="F32" s="296" t="s">
        <v>23</v>
      </c>
      <c r="G32" s="289"/>
      <c r="H32" s="150" t="str">
        <f t="shared" si="0"/>
        <v>-</v>
      </c>
      <c r="I32" s="150" t="str">
        <f t="shared" si="1"/>
        <v>-</v>
      </c>
      <c r="J32" s="139">
        <v>0</v>
      </c>
      <c r="K32" s="80">
        <f t="shared" si="3"/>
        <v>0</v>
      </c>
      <c r="L32" s="26">
        <f t="shared" si="4"/>
        <v>0</v>
      </c>
      <c r="M32" s="243">
        <f>(YEAR('2.Declaration'!$E$15)-YEAR(G32))*12+(MONTH('2.Declaration'!$E$15)-MONTH(G32))</f>
        <v>0</v>
      </c>
      <c r="N32" s="134" t="str">
        <f>IF(M32&lt;6,"No",IF(M32&gt;6,"Yes",IF(DAY(G32)&gt;=DAY('2.Declaration'!$E$15),"No","Yes")))</f>
        <v>No</v>
      </c>
      <c r="O32" s="243">
        <f>('2.Declaration'!$E$15-G32)</f>
        <v>0</v>
      </c>
      <c r="P32" s="158">
        <f t="shared" si="5"/>
        <v>0</v>
      </c>
      <c r="Q32" s="135">
        <f t="shared" si="6"/>
        <v>0</v>
      </c>
      <c r="R32" s="129">
        <f t="shared" si="2"/>
        <v>0</v>
      </c>
      <c r="S32" s="159">
        <f t="shared" si="7"/>
        <v>0</v>
      </c>
      <c r="T32" s="1">
        <f t="shared" si="8"/>
        <v>0</v>
      </c>
      <c r="W32"/>
      <c r="X32"/>
    </row>
    <row r="33" spans="1:24" ht="18" x14ac:dyDescent="0.25">
      <c r="B33" s="76"/>
      <c r="C33" s="138">
        <v>0</v>
      </c>
      <c r="D33" s="287"/>
      <c r="E33" s="299" t="s">
        <v>23</v>
      </c>
      <c r="F33" s="296" t="s">
        <v>23</v>
      </c>
      <c r="G33" s="289"/>
      <c r="H33" s="150" t="str">
        <f t="shared" si="0"/>
        <v>-</v>
      </c>
      <c r="I33" s="150" t="str">
        <f t="shared" si="1"/>
        <v>-</v>
      </c>
      <c r="J33" s="139">
        <v>0</v>
      </c>
      <c r="K33" s="80">
        <f t="shared" si="3"/>
        <v>0</v>
      </c>
      <c r="L33" s="26">
        <f t="shared" si="4"/>
        <v>0</v>
      </c>
      <c r="M33" s="243">
        <f>(YEAR('2.Declaration'!$E$15)-YEAR(G33))*12+(MONTH('2.Declaration'!$E$15)-MONTH(G33))</f>
        <v>0</v>
      </c>
      <c r="N33" s="134" t="str">
        <f>IF(M33&lt;6,"No",IF(M33&gt;6,"Yes",IF(DAY(G33)&gt;=DAY('2.Declaration'!$E$15),"No","Yes")))</f>
        <v>No</v>
      </c>
      <c r="O33" s="243">
        <f>('2.Declaration'!$E$15-G33)</f>
        <v>0</v>
      </c>
      <c r="P33" s="158">
        <f t="shared" si="5"/>
        <v>0</v>
      </c>
      <c r="Q33" s="135">
        <f t="shared" si="6"/>
        <v>0</v>
      </c>
      <c r="R33" s="129">
        <f t="shared" si="2"/>
        <v>0</v>
      </c>
      <c r="S33" s="159">
        <f t="shared" si="7"/>
        <v>0</v>
      </c>
      <c r="T33" s="1">
        <f t="shared" si="8"/>
        <v>0</v>
      </c>
      <c r="W33"/>
      <c r="X33"/>
    </row>
    <row r="34" spans="1:24" ht="18" x14ac:dyDescent="0.25">
      <c r="A34" s="1"/>
      <c r="B34" s="76"/>
      <c r="C34" s="138">
        <v>0</v>
      </c>
      <c r="D34" s="287"/>
      <c r="E34" s="299" t="s">
        <v>23</v>
      </c>
      <c r="F34" s="296" t="s">
        <v>23</v>
      </c>
      <c r="G34" s="289"/>
      <c r="H34" s="150" t="str">
        <f t="shared" si="0"/>
        <v>-</v>
      </c>
      <c r="I34" s="150" t="str">
        <f t="shared" si="1"/>
        <v>-</v>
      </c>
      <c r="J34" s="139">
        <v>0</v>
      </c>
      <c r="K34" s="80">
        <f t="shared" si="3"/>
        <v>0</v>
      </c>
      <c r="L34" s="26">
        <f t="shared" si="4"/>
        <v>0</v>
      </c>
      <c r="M34" s="243">
        <f>(YEAR('2.Declaration'!$E$15)-YEAR(G34))*12+(MONTH('2.Declaration'!$E$15)-MONTH(G34))</f>
        <v>0</v>
      </c>
      <c r="N34" s="134" t="str">
        <f>IF(M34&lt;6,"No",IF(M34&gt;6,"Yes",IF(DAY(G34)&gt;=DAY('2.Declaration'!$E$15),"No","Yes")))</f>
        <v>No</v>
      </c>
      <c r="O34" s="243">
        <f>('2.Declaration'!$E$15-G34)</f>
        <v>0</v>
      </c>
      <c r="P34" s="158">
        <f t="shared" si="5"/>
        <v>0</v>
      </c>
      <c r="Q34" s="135">
        <f t="shared" si="6"/>
        <v>0</v>
      </c>
      <c r="R34" s="129">
        <f t="shared" si="2"/>
        <v>0</v>
      </c>
      <c r="S34" s="159">
        <f t="shared" si="7"/>
        <v>0</v>
      </c>
      <c r="T34" s="1">
        <f t="shared" si="8"/>
        <v>0</v>
      </c>
      <c r="W34"/>
      <c r="X34"/>
    </row>
    <row r="35" spans="1:24" ht="18" x14ac:dyDescent="0.25">
      <c r="B35" s="76"/>
      <c r="C35" s="138">
        <v>0</v>
      </c>
      <c r="D35" s="287"/>
      <c r="E35" s="299" t="s">
        <v>23</v>
      </c>
      <c r="F35" s="296" t="s">
        <v>23</v>
      </c>
      <c r="G35" s="289"/>
      <c r="H35" s="150" t="str">
        <f t="shared" si="0"/>
        <v>-</v>
      </c>
      <c r="I35" s="150" t="str">
        <f t="shared" si="1"/>
        <v>-</v>
      </c>
      <c r="J35" s="139">
        <v>0</v>
      </c>
      <c r="K35" s="80">
        <f t="shared" si="3"/>
        <v>0</v>
      </c>
      <c r="L35" s="26">
        <f t="shared" si="4"/>
        <v>0</v>
      </c>
      <c r="M35" s="243">
        <f>(YEAR('2.Declaration'!$E$15)-YEAR(G35))*12+(MONTH('2.Declaration'!$E$15)-MONTH(G35))</f>
        <v>0</v>
      </c>
      <c r="N35" s="134" t="str">
        <f>IF(M35&lt;6,"No",IF(M35&gt;6,"Yes",IF(DAY(G35)&gt;=DAY('2.Declaration'!$E$15),"No","Yes")))</f>
        <v>No</v>
      </c>
      <c r="O35" s="243">
        <f>('2.Declaration'!$E$15-G35)</f>
        <v>0</v>
      </c>
      <c r="P35" s="158">
        <f t="shared" si="5"/>
        <v>0</v>
      </c>
      <c r="Q35" s="135">
        <f t="shared" si="6"/>
        <v>0</v>
      </c>
      <c r="R35" s="129">
        <f t="shared" si="2"/>
        <v>0</v>
      </c>
      <c r="S35" s="159">
        <f t="shared" si="7"/>
        <v>0</v>
      </c>
      <c r="T35" s="1">
        <f t="shared" si="8"/>
        <v>0</v>
      </c>
      <c r="W35"/>
      <c r="X35"/>
    </row>
    <row r="36" spans="1:24" ht="15" customHeight="1" x14ac:dyDescent="0.25">
      <c r="B36" s="425" t="s">
        <v>163</v>
      </c>
      <c r="C36" s="426"/>
      <c r="D36" s="426"/>
      <c r="E36" s="426"/>
      <c r="F36" s="426"/>
      <c r="G36" s="426"/>
      <c r="H36" s="426"/>
      <c r="K36" s="98">
        <f>SUM(K16:K35)</f>
        <v>0</v>
      </c>
      <c r="L36" s="36">
        <f>SUM(L16:L35)</f>
        <v>0</v>
      </c>
      <c r="Q36" s="36"/>
      <c r="X36"/>
    </row>
    <row r="37" spans="1:24" x14ac:dyDescent="0.25"/>
    <row r="38" spans="1:24" ht="18" x14ac:dyDescent="0.25">
      <c r="B38" s="377" t="s">
        <v>230</v>
      </c>
      <c r="C38" s="377"/>
      <c r="D38" s="377"/>
      <c r="E38" s="377"/>
      <c r="F38" s="377"/>
      <c r="G38" s="377"/>
      <c r="H38" s="377"/>
      <c r="I38" s="377"/>
      <c r="J38" s="377"/>
      <c r="K38" s="447"/>
      <c r="O38" s="59"/>
      <c r="P38" s="36"/>
      <c r="R38"/>
      <c r="S38"/>
      <c r="T38"/>
      <c r="U38"/>
      <c r="V38"/>
      <c r="W38"/>
      <c r="X38"/>
    </row>
    <row r="39" spans="1:24" x14ac:dyDescent="0.25">
      <c r="B39" s="60"/>
      <c r="C39" s="60"/>
      <c r="D39" s="60"/>
      <c r="E39" s="60"/>
      <c r="F39" s="60"/>
      <c r="L39" s="57"/>
      <c r="O39" s="36"/>
      <c r="P39" s="36"/>
      <c r="R39"/>
      <c r="S39"/>
      <c r="T39"/>
      <c r="U39"/>
      <c r="V39"/>
      <c r="W39"/>
      <c r="X39"/>
    </row>
    <row r="40" spans="1:24" x14ac:dyDescent="0.25">
      <c r="B40" s="60"/>
      <c r="C40" s="60"/>
      <c r="D40" s="60"/>
      <c r="E40" s="60"/>
      <c r="F40" s="60"/>
      <c r="L40" s="57"/>
      <c r="O40" s="36"/>
      <c r="P40" s="36"/>
      <c r="R40"/>
      <c r="S40"/>
      <c r="T40"/>
      <c r="U40"/>
      <c r="V40"/>
      <c r="W40"/>
      <c r="X40"/>
    </row>
    <row r="41" spans="1:24" x14ac:dyDescent="0.25">
      <c r="B41" s="60"/>
      <c r="C41" s="60"/>
      <c r="D41" s="60"/>
      <c r="E41" s="60"/>
      <c r="F41" s="60"/>
      <c r="L41" s="57"/>
      <c r="O41" s="36"/>
      <c r="P41" s="36"/>
      <c r="R41"/>
      <c r="S41"/>
      <c r="T41"/>
      <c r="U41"/>
      <c r="V41"/>
      <c r="W41"/>
      <c r="X41"/>
    </row>
    <row r="42" spans="1:24" x14ac:dyDescent="0.25">
      <c r="B42" s="60"/>
      <c r="C42" s="60"/>
      <c r="D42" s="60"/>
      <c r="E42" s="60"/>
      <c r="F42" s="60"/>
      <c r="L42" s="57"/>
      <c r="O42" s="36"/>
      <c r="P42" s="36"/>
      <c r="R42"/>
      <c r="S42"/>
      <c r="T42"/>
      <c r="U42"/>
      <c r="V42"/>
      <c r="W42"/>
      <c r="X42"/>
    </row>
    <row r="43" spans="1:24" x14ac:dyDescent="0.25">
      <c r="B43" s="60"/>
      <c r="C43" s="60"/>
      <c r="D43" s="60"/>
      <c r="E43" s="60"/>
      <c r="F43" s="60"/>
      <c r="L43" s="57"/>
      <c r="O43" s="36"/>
      <c r="P43" s="36"/>
      <c r="R43"/>
      <c r="S43"/>
      <c r="T43"/>
      <c r="U43"/>
      <c r="V43"/>
      <c r="W43"/>
      <c r="X43"/>
    </row>
    <row r="44" spans="1:24" x14ac:dyDescent="0.25">
      <c r="B44" s="60"/>
      <c r="C44" s="60"/>
      <c r="D44" s="60"/>
      <c r="E44" s="60"/>
      <c r="F44" s="60"/>
      <c r="L44" s="57"/>
      <c r="O44" s="36"/>
      <c r="P44" s="36"/>
      <c r="R44"/>
      <c r="S44"/>
      <c r="T44"/>
      <c r="U44"/>
      <c r="V44"/>
      <c r="W44"/>
      <c r="X44"/>
    </row>
    <row r="45" spans="1:24" x14ac:dyDescent="0.25">
      <c r="B45" s="60"/>
      <c r="C45" s="60"/>
      <c r="D45" s="60"/>
      <c r="E45" s="60"/>
      <c r="F45" s="60"/>
      <c r="L45" s="57"/>
      <c r="O45" s="36"/>
      <c r="P45" s="36"/>
      <c r="R45"/>
      <c r="S45"/>
      <c r="T45"/>
      <c r="U45"/>
      <c r="V45"/>
      <c r="W45"/>
      <c r="X45"/>
    </row>
    <row r="46" spans="1:24" hidden="1" x14ac:dyDescent="0.25">
      <c r="B46" s="60"/>
      <c r="C46" s="60"/>
      <c r="D46" s="60"/>
      <c r="E46" s="60"/>
      <c r="F46" s="60"/>
      <c r="L46" s="57"/>
      <c r="O46" s="36"/>
      <c r="P46" s="36"/>
      <c r="R46"/>
      <c r="S46"/>
      <c r="T46"/>
      <c r="U46"/>
      <c r="V46"/>
      <c r="W46"/>
      <c r="X46"/>
    </row>
    <row r="47" spans="1:24" hidden="1" x14ac:dyDescent="0.25">
      <c r="B47" s="60"/>
      <c r="C47" s="60"/>
      <c r="D47" s="60"/>
      <c r="E47" s="60"/>
      <c r="F47" s="60"/>
      <c r="L47" s="57"/>
      <c r="O47" s="36"/>
      <c r="P47" s="36"/>
      <c r="R47"/>
      <c r="S47"/>
      <c r="T47"/>
      <c r="U47"/>
      <c r="V47"/>
      <c r="W47"/>
      <c r="X47"/>
    </row>
    <row r="48" spans="1:24" hidden="1" x14ac:dyDescent="0.25">
      <c r="B48" s="60"/>
      <c r="C48" s="60"/>
      <c r="D48" s="60"/>
      <c r="E48" s="60"/>
      <c r="F48" s="60"/>
      <c r="L48" s="57"/>
      <c r="O48" s="36"/>
      <c r="P48" s="36"/>
      <c r="R48"/>
      <c r="S48"/>
      <c r="T48"/>
      <c r="U48"/>
      <c r="V48"/>
      <c r="W48"/>
      <c r="X48"/>
    </row>
    <row r="49" spans="2:24" hidden="1" x14ac:dyDescent="0.25">
      <c r="B49" s="60"/>
      <c r="C49" s="60"/>
      <c r="D49" s="60"/>
      <c r="E49" s="60"/>
      <c r="F49" s="60"/>
      <c r="L49" s="57"/>
      <c r="O49" s="36"/>
      <c r="P49" s="36"/>
      <c r="R49"/>
      <c r="S49"/>
      <c r="T49"/>
      <c r="U49"/>
      <c r="V49"/>
      <c r="W49"/>
      <c r="X49"/>
    </row>
    <row r="50" spans="2:24" hidden="1" x14ac:dyDescent="0.25">
      <c r="B50" s="60"/>
      <c r="C50" s="60"/>
      <c r="D50" s="60"/>
      <c r="E50" s="60"/>
      <c r="F50" s="60"/>
      <c r="L50" s="57"/>
      <c r="O50" s="36"/>
      <c r="P50" s="36"/>
      <c r="R50"/>
      <c r="S50"/>
      <c r="T50"/>
      <c r="U50"/>
      <c r="V50"/>
      <c r="W50"/>
      <c r="X50"/>
    </row>
    <row r="51" spans="2:24" hidden="1" x14ac:dyDescent="0.25">
      <c r="B51" s="60"/>
      <c r="C51" s="60"/>
      <c r="D51" s="60"/>
      <c r="E51" s="60"/>
      <c r="F51" s="60"/>
    </row>
    <row r="52" spans="2:24" hidden="1" x14ac:dyDescent="0.25">
      <c r="B52" s="60"/>
      <c r="C52" s="60"/>
      <c r="D52" s="60"/>
      <c r="E52" s="60"/>
      <c r="F52" s="60"/>
    </row>
    <row r="53" spans="2:24" hidden="1" x14ac:dyDescent="0.25"/>
    <row r="54" spans="2:24" hidden="1" x14ac:dyDescent="0.25"/>
  </sheetData>
  <sheetProtection algorithmName="SHA-512" hashValue="DMCBUqnESo67+z8zOAj4yF985u2WQ027gO1AMtxxc4GdfKRYxO3mx4Sy1sOctqHyUQVanRZrR0mvv14s7DcVKw==" saltValue="uk2/wpUGy4ioVtVicCGgVw==" spinCount="100000" sheet="1" objects="1" scenarios="1"/>
  <mergeCells count="10">
    <mergeCell ref="B38:K38"/>
    <mergeCell ref="B10:E10"/>
    <mergeCell ref="B11:H11"/>
    <mergeCell ref="B36:H36"/>
    <mergeCell ref="C2:E2"/>
    <mergeCell ref="C3:E3"/>
    <mergeCell ref="C4:E4"/>
    <mergeCell ref="B8:K8"/>
    <mergeCell ref="B9:G9"/>
    <mergeCell ref="B7:H7"/>
  </mergeCells>
  <conditionalFormatting sqref="E16:E35">
    <cfRule type="expression" dxfId="37" priority="1">
      <formula>$D16=""</formula>
    </cfRule>
  </conditionalFormatting>
  <conditionalFormatting sqref="F16:F35">
    <cfRule type="expression" dxfId="36" priority="4">
      <formula>$E16="Yes"</formula>
    </cfRule>
  </conditionalFormatting>
  <conditionalFormatting sqref="G16:G35">
    <cfRule type="expression" dxfId="35" priority="3">
      <formula>$F16="Yes"</formula>
    </cfRule>
  </conditionalFormatting>
  <conditionalFormatting sqref="J16:J35">
    <cfRule type="expression" dxfId="34" priority="2">
      <formula>$I16="To apportion GST claim"</formula>
    </cfRule>
  </conditionalFormatting>
  <dataValidations count="8">
    <dataValidation allowBlank="1" showInputMessage="1" showErrorMessage="1" prompt="If you have sold the property before GST registration, answer &quot;No&quot; for this question." sqref="E15" xr:uid="{00000000-0002-0000-0B00-000000000000}"/>
    <dataValidation allowBlank="1" showInputMessage="1" showErrorMessage="1" prompt="# Refer to the formula above for the input tax allowable" sqref="K15" xr:uid="{00000000-0002-0000-0B00-000001000000}"/>
    <dataValidation type="decimal" operator="greaterThanOrEqual" allowBlank="1" showInputMessage="1" showErrorMessage="1" sqref="C16:C35" xr:uid="{00000000-0002-0000-0B00-000002000000}">
      <formula1>0</formula1>
    </dataValidation>
    <dataValidation type="list" allowBlank="1" showInputMessage="1" showErrorMessage="1" sqref="E16:F35" xr:uid="{00000000-0002-0000-0B00-000003000000}">
      <formula1>$O$1:$O$3</formula1>
    </dataValidation>
    <dataValidation allowBlank="1" showInputMessage="1" showErrorMessage="1" prompt="For simplification purpose and unless you can prove otherwise, the Comptroller shall take the date when the construction is completed as the date when the constructed property is put into use. " sqref="G15" xr:uid="{00000000-0002-0000-0B00-000004000000}"/>
    <dataValidation operator="greaterThanOrEqual" allowBlank="1" showInputMessage="1" showErrorMessage="1" error="The goods are acquired within 6 months from_x000a_ GST registration. Please use other apportionment formula." sqref="D16:D35" xr:uid="{00000000-0002-0000-0B00-000005000000}"/>
    <dataValidation operator="greaterThanOrEqual" allowBlank="1" showInputMessage="1" showErrorMessage="1" sqref="K16:K35" xr:uid="{00000000-0002-0000-0B00-000006000000}"/>
    <dataValidation type="whole" operator="greaterThanOrEqual" allowBlank="1" showInputMessage="1" showErrorMessage="1" sqref="L16:L35" xr:uid="{00000000-0002-0000-0B00-000007000000}">
      <formula1>0</formula1>
    </dataValidation>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F0231-AD5D-44C9-9E6B-9829B1A9A103}">
  <sheetPr>
    <pageSetUpPr fitToPage="1"/>
  </sheetPr>
  <dimension ref="A1:AK54"/>
  <sheetViews>
    <sheetView showGridLines="0" zoomScale="80" zoomScaleNormal="80" workbookViewId="0"/>
  </sheetViews>
  <sheetFormatPr defaultColWidth="0" defaultRowHeight="15" customHeight="1" zeroHeight="1" x14ac:dyDescent="0.25"/>
  <cols>
    <col min="1" max="1" width="9.140625" customWidth="1"/>
    <col min="2" max="2" width="41.7109375" customWidth="1"/>
    <col min="3" max="3" width="19.7109375" customWidth="1"/>
    <col min="4" max="4" width="21.5703125" customWidth="1"/>
    <col min="5" max="5" width="30.140625" customWidth="1"/>
    <col min="6" max="6" width="35.5703125" customWidth="1"/>
    <col min="7" max="7" width="31.42578125" customWidth="1"/>
    <col min="8" max="8" width="44.85546875" customWidth="1"/>
    <col min="9" max="9" width="53.5703125" customWidth="1"/>
    <col min="10" max="11" width="37.7109375" customWidth="1"/>
    <col min="12" max="12" width="29" hidden="1" customWidth="1"/>
    <col min="13" max="17" width="19.7109375" hidden="1" customWidth="1"/>
    <col min="18" max="18" width="12.28515625" style="36" hidden="1" customWidth="1"/>
    <col min="19" max="19" width="9.140625" style="36" hidden="1" customWidth="1"/>
    <col min="20" max="20" width="13.28515625" style="36" hidden="1" customWidth="1"/>
    <col min="21" max="21" width="14" style="36" hidden="1" customWidth="1"/>
    <col min="22" max="22" width="19.140625" style="36" hidden="1" customWidth="1"/>
    <col min="23" max="23" width="10.7109375" style="36" hidden="1" customWidth="1"/>
    <col min="24" max="24" width="9.140625" style="36" hidden="1" customWidth="1"/>
    <col min="25" max="37" width="0" hidden="1" customWidth="1"/>
    <col min="38" max="16384" width="9.140625" hidden="1"/>
  </cols>
  <sheetData>
    <row r="1" spans="1:37" x14ac:dyDescent="0.25">
      <c r="O1" t="s">
        <v>9</v>
      </c>
      <c r="R1"/>
      <c r="U1"/>
      <c r="V1"/>
      <c r="W1"/>
      <c r="X1"/>
    </row>
    <row r="2" spans="1:37" ht="18" x14ac:dyDescent="0.25">
      <c r="B2" s="62" t="s">
        <v>3</v>
      </c>
      <c r="C2" s="408">
        <f>'2.Declaration'!E7</f>
        <v>0</v>
      </c>
      <c r="D2" s="408"/>
      <c r="E2" s="408"/>
      <c r="F2" s="20"/>
      <c r="G2" s="20"/>
      <c r="H2" s="20"/>
      <c r="I2" s="20"/>
      <c r="O2" t="s">
        <v>10</v>
      </c>
      <c r="R2"/>
      <c r="U2"/>
      <c r="V2"/>
      <c r="W2"/>
      <c r="X2"/>
    </row>
    <row r="3" spans="1:37" ht="18" x14ac:dyDescent="0.25">
      <c r="B3" s="64" t="s">
        <v>4</v>
      </c>
      <c r="C3" s="409">
        <f>'2.Declaration'!E11</f>
        <v>0</v>
      </c>
      <c r="D3" s="410"/>
      <c r="E3" s="410"/>
      <c r="F3" s="65"/>
      <c r="G3" s="20"/>
      <c r="H3" s="20"/>
      <c r="I3" s="20"/>
      <c r="O3" s="300" t="s">
        <v>23</v>
      </c>
      <c r="R3"/>
      <c r="U3"/>
      <c r="V3"/>
      <c r="W3"/>
      <c r="X3"/>
    </row>
    <row r="4" spans="1:37" ht="18" x14ac:dyDescent="0.25">
      <c r="B4" s="66" t="s">
        <v>11</v>
      </c>
      <c r="C4" s="382">
        <f>'2.Declaration'!E15</f>
        <v>0</v>
      </c>
      <c r="D4" s="383"/>
      <c r="E4" s="383"/>
      <c r="F4" s="67"/>
      <c r="G4" s="24"/>
      <c r="H4" s="24"/>
      <c r="I4" s="24"/>
      <c r="R4"/>
      <c r="U4"/>
      <c r="V4"/>
      <c r="W4"/>
      <c r="X4"/>
    </row>
    <row r="5" spans="1:37" x14ac:dyDescent="0.25"/>
    <row r="6" spans="1:37" ht="18" x14ac:dyDescent="0.25">
      <c r="B6" s="121" t="s">
        <v>70</v>
      </c>
      <c r="C6" s="4"/>
      <c r="D6" s="4"/>
      <c r="E6" s="4"/>
      <c r="F6" s="4"/>
      <c r="G6" s="4"/>
      <c r="H6" s="4"/>
      <c r="I6" s="4"/>
      <c r="J6" s="4"/>
      <c r="K6" s="5"/>
      <c r="M6" s="25"/>
      <c r="N6" s="125"/>
      <c r="O6" s="125"/>
      <c r="P6" s="125"/>
      <c r="Q6" s="36"/>
    </row>
    <row r="7" spans="1:37" ht="53.25" customHeight="1" x14ac:dyDescent="0.25">
      <c r="B7" s="432" t="s">
        <v>212</v>
      </c>
      <c r="C7" s="433"/>
      <c r="D7" s="433"/>
      <c r="E7" s="433"/>
      <c r="F7" s="433"/>
      <c r="G7" s="433"/>
      <c r="H7" s="433"/>
      <c r="I7" s="153"/>
      <c r="J7" s="153"/>
      <c r="K7" s="152"/>
      <c r="L7" s="152"/>
      <c r="M7" s="153"/>
      <c r="N7" s="125"/>
      <c r="O7" s="125"/>
      <c r="P7" s="125"/>
      <c r="Q7" s="125"/>
      <c r="R7" s="59"/>
      <c r="S7" s="59"/>
      <c r="T7" s="59"/>
      <c r="U7" s="59"/>
      <c r="V7" s="59"/>
      <c r="W7" s="59"/>
      <c r="X7" s="59"/>
      <c r="Y7" s="59"/>
    </row>
    <row r="8" spans="1:37" ht="18" customHeight="1" x14ac:dyDescent="0.25">
      <c r="B8" s="330" t="s">
        <v>213</v>
      </c>
      <c r="C8" s="331"/>
      <c r="D8" s="331"/>
      <c r="E8" s="331"/>
      <c r="F8" s="331"/>
      <c r="G8" s="331"/>
      <c r="H8" s="331"/>
      <c r="I8" s="331"/>
      <c r="J8" s="331"/>
      <c r="K8" s="414"/>
      <c r="L8" s="154"/>
      <c r="Q8" s="59" t="s">
        <v>10</v>
      </c>
      <c r="R8" s="59"/>
      <c r="S8"/>
      <c r="T8" s="59"/>
      <c r="U8"/>
      <c r="V8" s="59"/>
      <c r="W8" s="59"/>
      <c r="X8" s="59"/>
      <c r="Y8" s="59"/>
      <c r="Z8" s="59"/>
      <c r="AA8" s="59"/>
      <c r="AB8" s="59"/>
      <c r="AC8" s="59"/>
      <c r="AD8" s="59"/>
      <c r="AE8" s="59"/>
      <c r="AF8" s="59"/>
      <c r="AG8" s="59"/>
      <c r="AH8" s="36"/>
      <c r="AI8" s="36"/>
      <c r="AJ8" s="36"/>
      <c r="AK8" s="36"/>
    </row>
    <row r="9" spans="1:37" ht="18" customHeight="1" x14ac:dyDescent="0.25">
      <c r="B9" s="448" t="s">
        <v>43</v>
      </c>
      <c r="C9" s="449"/>
      <c r="D9" s="449"/>
      <c r="E9" s="449"/>
      <c r="F9" s="449"/>
      <c r="G9" s="449"/>
      <c r="H9" s="102"/>
      <c r="I9" s="69"/>
      <c r="J9" s="101"/>
      <c r="K9" s="57"/>
      <c r="L9" s="57"/>
      <c r="Q9" s="63" t="s">
        <v>9</v>
      </c>
      <c r="R9" s="59"/>
      <c r="S9"/>
      <c r="T9" s="63"/>
      <c r="U9"/>
      <c r="V9" s="59"/>
      <c r="W9" s="59"/>
      <c r="X9" s="59"/>
      <c r="Y9" s="59"/>
      <c r="Z9" s="59"/>
      <c r="AA9" s="59"/>
      <c r="AB9" s="59"/>
      <c r="AC9" s="59"/>
      <c r="AD9" s="59"/>
      <c r="AE9" s="59"/>
      <c r="AF9" s="59"/>
      <c r="AG9" s="59"/>
      <c r="AH9" s="36"/>
      <c r="AI9" s="36"/>
      <c r="AJ9" s="36"/>
      <c r="AK9" s="36"/>
    </row>
    <row r="10" spans="1:37" ht="18" customHeight="1" x14ac:dyDescent="0.25">
      <c r="B10" s="420" t="s">
        <v>36</v>
      </c>
      <c r="C10" s="400"/>
      <c r="D10" s="400"/>
      <c r="E10" s="400"/>
      <c r="F10" s="102"/>
      <c r="G10" s="102"/>
      <c r="H10" s="102"/>
      <c r="I10" s="69"/>
      <c r="J10" s="101"/>
      <c r="K10" s="126"/>
      <c r="L10" s="126"/>
      <c r="Q10" s="295" t="s">
        <v>23</v>
      </c>
      <c r="R10" s="59"/>
      <c r="S10" s="59"/>
      <c r="T10"/>
      <c r="U10"/>
      <c r="V10" s="59"/>
      <c r="W10" s="59"/>
      <c r="X10" s="59"/>
      <c r="Y10" s="59"/>
      <c r="Z10" s="59"/>
      <c r="AA10" s="59"/>
      <c r="AB10" s="59"/>
      <c r="AC10" s="59"/>
      <c r="AD10" s="59"/>
      <c r="AE10" s="59"/>
      <c r="AF10" s="59"/>
      <c r="AG10" s="59"/>
      <c r="AH10" s="36"/>
      <c r="AI10" s="36"/>
      <c r="AJ10" s="36"/>
      <c r="AK10" s="36"/>
    </row>
    <row r="11" spans="1:37" ht="18" customHeight="1" x14ac:dyDescent="0.25">
      <c r="B11" s="402"/>
      <c r="C11" s="403"/>
      <c r="D11" s="403"/>
      <c r="E11" s="403"/>
      <c r="F11" s="403"/>
      <c r="G11" s="403"/>
      <c r="H11" s="403"/>
      <c r="I11" s="94"/>
      <c r="J11" s="127"/>
      <c r="K11" s="104"/>
      <c r="L11" s="57"/>
      <c r="M11" s="59"/>
      <c r="N11" s="59"/>
      <c r="O11" s="59"/>
      <c r="P11" s="59"/>
      <c r="Q11" s="59"/>
      <c r="R11" s="59"/>
      <c r="S11" s="59"/>
      <c r="T11" s="59"/>
      <c r="U11" s="59"/>
      <c r="V11" s="59"/>
      <c r="W11" s="59"/>
      <c r="X11" s="59"/>
      <c r="Y11" s="59"/>
      <c r="Z11" s="59"/>
      <c r="AA11" s="59"/>
      <c r="AB11" s="59"/>
      <c r="AC11" s="59"/>
      <c r="AD11" s="59"/>
      <c r="AE11" s="59"/>
      <c r="AF11" s="59"/>
      <c r="AG11" s="59"/>
      <c r="AH11" s="36"/>
      <c r="AI11" s="36"/>
      <c r="AJ11" s="36"/>
      <c r="AK11" s="36"/>
    </row>
    <row r="12" spans="1:37" ht="18" customHeight="1" x14ac:dyDescent="0.25">
      <c r="B12" s="26"/>
      <c r="C12" s="26"/>
      <c r="D12" s="26"/>
      <c r="E12" s="26"/>
      <c r="F12" s="26"/>
      <c r="G12" s="26"/>
      <c r="H12" s="26"/>
      <c r="I12" s="26"/>
      <c r="J12" s="26"/>
      <c r="K12" s="26"/>
      <c r="L12" s="26"/>
      <c r="M12" s="26"/>
      <c r="N12" s="26"/>
      <c r="O12" s="26"/>
      <c r="P12" s="26"/>
      <c r="Q12" s="26"/>
    </row>
    <row r="13" spans="1:37" ht="18" x14ac:dyDescent="0.25">
      <c r="B13" s="105"/>
      <c r="C13" s="26"/>
      <c r="D13" s="26"/>
      <c r="E13" s="26"/>
      <c r="F13" s="26"/>
      <c r="G13" s="26"/>
      <c r="H13" s="26"/>
      <c r="I13" s="26"/>
      <c r="J13" s="26"/>
      <c r="K13" s="26"/>
      <c r="L13" s="26"/>
      <c r="M13" s="26"/>
      <c r="N13" s="26"/>
      <c r="O13" s="26"/>
      <c r="P13" s="26"/>
      <c r="Q13" s="26"/>
      <c r="R13" s="59"/>
      <c r="S13" s="59"/>
      <c r="T13" s="59"/>
      <c r="U13" s="59"/>
      <c r="V13" s="59"/>
      <c r="W13" s="59"/>
      <c r="X13" s="59"/>
      <c r="Y13" s="59"/>
    </row>
    <row r="14" spans="1:37" ht="18" x14ac:dyDescent="0.25">
      <c r="B14" s="26"/>
      <c r="C14" s="26"/>
      <c r="D14" s="26"/>
      <c r="E14" s="26"/>
      <c r="F14" s="26"/>
      <c r="G14" s="26"/>
      <c r="H14" s="26"/>
      <c r="I14" s="26"/>
      <c r="K14" s="26"/>
      <c r="L14" s="26"/>
      <c r="M14" s="155"/>
      <c r="N14" s="26"/>
      <c r="O14" s="26"/>
      <c r="P14" s="26"/>
      <c r="Q14" s="26"/>
      <c r="R14" s="129"/>
      <c r="S14" s="129"/>
      <c r="T14" s="129"/>
      <c r="U14" s="59"/>
      <c r="V14" s="59"/>
      <c r="W14" s="59"/>
      <c r="X14" s="59"/>
      <c r="Y14" s="59"/>
    </row>
    <row r="15" spans="1:37" ht="45.75" customHeight="1" x14ac:dyDescent="0.3">
      <c r="A15" s="57"/>
      <c r="B15" s="73" t="s">
        <v>15</v>
      </c>
      <c r="C15" s="73" t="s">
        <v>16</v>
      </c>
      <c r="D15" s="73" t="s">
        <v>191</v>
      </c>
      <c r="E15" s="73" t="s">
        <v>71</v>
      </c>
      <c r="F15" s="73" t="s">
        <v>145</v>
      </c>
      <c r="G15" s="73" t="s">
        <v>194</v>
      </c>
      <c r="H15" s="73" t="s">
        <v>144</v>
      </c>
      <c r="I15" s="73" t="s">
        <v>17</v>
      </c>
      <c r="J15" s="73" t="s">
        <v>61</v>
      </c>
      <c r="K15" s="73" t="s">
        <v>18</v>
      </c>
      <c r="L15" s="26"/>
      <c r="M15" s="156" t="s">
        <v>68</v>
      </c>
      <c r="N15" s="157" t="s">
        <v>69</v>
      </c>
      <c r="O15" s="132" t="s">
        <v>49</v>
      </c>
      <c r="P15" s="132" t="s">
        <v>50</v>
      </c>
      <c r="Q15" s="132" t="s">
        <v>51</v>
      </c>
      <c r="R15" s="133" t="s">
        <v>72</v>
      </c>
      <c r="S15" s="133" t="s">
        <v>73</v>
      </c>
      <c r="T15" s="133" t="s">
        <v>53</v>
      </c>
      <c r="V15" s="59"/>
      <c r="W15" s="59"/>
      <c r="X15" s="59"/>
    </row>
    <row r="16" spans="1:37" s="1" customFormat="1" ht="15" customHeight="1" x14ac:dyDescent="0.25">
      <c r="B16" s="76"/>
      <c r="C16" s="138">
        <v>0</v>
      </c>
      <c r="D16" s="287"/>
      <c r="E16" s="299" t="s">
        <v>23</v>
      </c>
      <c r="F16" s="296" t="s">
        <v>23</v>
      </c>
      <c r="G16" s="289"/>
      <c r="H16" s="150" t="str">
        <f t="shared" ref="H16:H35" si="0">IF(AND(F16="Yes",G16&gt;0),N16,"-")</f>
        <v>-</v>
      </c>
      <c r="I16" s="150" t="str">
        <f t="shared" ref="I16:I35" si="1">IF(AND(E16="Yes",F16="No"),"GST claimable in full",IF(AND(E16="Yes",N16="Yes"),"To apportion GST claim",IF(AND(E16="Yes",N16="No"),"GST claimable in full",IF(E16="No","Cannot claim GST incurred","-"))))</f>
        <v>-</v>
      </c>
      <c r="J16" s="139">
        <v>0</v>
      </c>
      <c r="K16" s="80">
        <f>IF(AND(E16="Yes",F16="No"),C16,IF(AND(E16="Yes",N16="Yes"),T16,IF(AND(E16="Yes",N16="No"),C16,IF(E16="No",0,0))))</f>
        <v>0</v>
      </c>
      <c r="L16" s="26">
        <f>IF(K16&gt;0,1,0)</f>
        <v>0</v>
      </c>
      <c r="M16" s="243">
        <f>(YEAR('2.Declaration'!$E$15)-YEAR(G16))*12+(MONTH('2.Declaration'!$E$15)-MONTH(G16))</f>
        <v>0</v>
      </c>
      <c r="N16" s="134" t="str">
        <f>IF(M16&lt;6,"No",IF(M16&gt;6,"Yes",IF(DAY(G16)&gt;=DAY('2.Declaration'!$E$15),"No","Yes")))</f>
        <v>No</v>
      </c>
      <c r="O16" s="243">
        <f>('2.Declaration'!$E$15-G16)</f>
        <v>0</v>
      </c>
      <c r="P16" s="158">
        <f>J16/365</f>
        <v>0</v>
      </c>
      <c r="Q16" s="135">
        <f>O16*P16*8%</f>
        <v>0</v>
      </c>
      <c r="R16" s="129">
        <f t="shared" ref="R16:R35" si="2">IF(G16= 0, C16,Q16)</f>
        <v>0</v>
      </c>
      <c r="S16" s="159">
        <f>C16-R16</f>
        <v>0</v>
      </c>
      <c r="T16" s="1">
        <f>IF(G16=0,0,IF(J16=0,0,IF(S16&lt;0,0,S16)))</f>
        <v>0</v>
      </c>
      <c r="W16" s="63"/>
    </row>
    <row r="17" spans="1:24" ht="18" x14ac:dyDescent="0.25">
      <c r="B17" s="76"/>
      <c r="C17" s="138">
        <v>0</v>
      </c>
      <c r="D17" s="287"/>
      <c r="E17" s="299" t="s">
        <v>23</v>
      </c>
      <c r="F17" s="296" t="s">
        <v>23</v>
      </c>
      <c r="G17" s="289"/>
      <c r="H17" s="150" t="str">
        <f t="shared" si="0"/>
        <v>-</v>
      </c>
      <c r="I17" s="150" t="str">
        <f t="shared" si="1"/>
        <v>-</v>
      </c>
      <c r="J17" s="139">
        <v>0</v>
      </c>
      <c r="K17" s="80">
        <f t="shared" ref="K17:K35" si="3">IF(AND(E17="Yes",F17="No"),C17,IF(AND(E17="Yes",N17="Yes"),T17,IF(AND(E17="Yes",N17="No"),C17,IF(E17="No",0,0))))</f>
        <v>0</v>
      </c>
      <c r="L17" s="26">
        <f t="shared" ref="L17:L35" si="4">IF(K17&gt;0,1,0)</f>
        <v>0</v>
      </c>
      <c r="M17" s="243">
        <f>(YEAR('2.Declaration'!$E$15)-YEAR(G17))*12+(MONTH('2.Declaration'!$E$15)-MONTH(G17))</f>
        <v>0</v>
      </c>
      <c r="N17" s="134" t="str">
        <f>IF(M17&lt;6,"No",IF(M17&gt;6,"Yes",IF(DAY(G17)&gt;=DAY('2.Declaration'!$E$15),"No","Yes")))</f>
        <v>No</v>
      </c>
      <c r="O17" s="243">
        <f>('2.Declaration'!$E$15-G17)</f>
        <v>0</v>
      </c>
      <c r="P17" s="158">
        <f t="shared" ref="P17:P35" si="5">J17/365</f>
        <v>0</v>
      </c>
      <c r="Q17" s="135">
        <f t="shared" ref="Q17:Q35" si="6">O17*P17*8%</f>
        <v>0</v>
      </c>
      <c r="R17" s="129">
        <f t="shared" si="2"/>
        <v>0</v>
      </c>
      <c r="S17" s="159">
        <f t="shared" ref="S17:S35" si="7">C17-R17</f>
        <v>0</v>
      </c>
      <c r="T17" s="1">
        <f t="shared" ref="T17:T35" si="8">IF(G17=0,0,IF(J17=0,0,IF(S17&lt;0,0,S17)))</f>
        <v>0</v>
      </c>
      <c r="W17"/>
      <c r="X17"/>
    </row>
    <row r="18" spans="1:24" ht="18" x14ac:dyDescent="0.25">
      <c r="A18" s="1"/>
      <c r="B18" s="76"/>
      <c r="C18" s="138">
        <v>0</v>
      </c>
      <c r="D18" s="287"/>
      <c r="E18" s="299" t="s">
        <v>23</v>
      </c>
      <c r="F18" s="296" t="s">
        <v>23</v>
      </c>
      <c r="G18" s="289"/>
      <c r="H18" s="150" t="str">
        <f t="shared" si="0"/>
        <v>-</v>
      </c>
      <c r="I18" s="150" t="str">
        <f t="shared" si="1"/>
        <v>-</v>
      </c>
      <c r="J18" s="139">
        <v>0</v>
      </c>
      <c r="K18" s="80">
        <f t="shared" si="3"/>
        <v>0</v>
      </c>
      <c r="L18" s="26">
        <f t="shared" si="4"/>
        <v>0</v>
      </c>
      <c r="M18" s="243">
        <f>(YEAR('2.Declaration'!$E$15)-YEAR(G18))*12+(MONTH('2.Declaration'!$E$15)-MONTH(G18))</f>
        <v>0</v>
      </c>
      <c r="N18" s="134" t="str">
        <f>IF(M18&lt;6,"No",IF(M18&gt;6,"Yes",IF(DAY(G18)&gt;=DAY('2.Declaration'!$E$15),"No","Yes")))</f>
        <v>No</v>
      </c>
      <c r="O18" s="243">
        <f>('2.Declaration'!$E$15-G18)</f>
        <v>0</v>
      </c>
      <c r="P18" s="158">
        <f t="shared" si="5"/>
        <v>0</v>
      </c>
      <c r="Q18" s="135">
        <f t="shared" si="6"/>
        <v>0</v>
      </c>
      <c r="R18" s="129">
        <f t="shared" si="2"/>
        <v>0</v>
      </c>
      <c r="S18" s="159">
        <f t="shared" si="7"/>
        <v>0</v>
      </c>
      <c r="T18" s="1">
        <f t="shared" si="8"/>
        <v>0</v>
      </c>
      <c r="W18"/>
      <c r="X18"/>
    </row>
    <row r="19" spans="1:24" ht="18" x14ac:dyDescent="0.25">
      <c r="B19" s="76"/>
      <c r="C19" s="138">
        <v>0</v>
      </c>
      <c r="D19" s="287"/>
      <c r="E19" s="299" t="s">
        <v>23</v>
      </c>
      <c r="F19" s="296" t="s">
        <v>23</v>
      </c>
      <c r="G19" s="289"/>
      <c r="H19" s="150" t="str">
        <f t="shared" si="0"/>
        <v>-</v>
      </c>
      <c r="I19" s="150" t="str">
        <f t="shared" si="1"/>
        <v>-</v>
      </c>
      <c r="J19" s="139">
        <v>0</v>
      </c>
      <c r="K19" s="80">
        <f t="shared" si="3"/>
        <v>0</v>
      </c>
      <c r="L19" s="26">
        <f t="shared" si="4"/>
        <v>0</v>
      </c>
      <c r="M19" s="243">
        <f>(YEAR('2.Declaration'!$E$15)-YEAR(G19))*12+(MONTH('2.Declaration'!$E$15)-MONTH(G19))</f>
        <v>0</v>
      </c>
      <c r="N19" s="134" t="str">
        <f>IF(M19&lt;6,"No",IF(M19&gt;6,"Yes",IF(DAY(G19)&gt;=DAY('2.Declaration'!$E$15),"No","Yes")))</f>
        <v>No</v>
      </c>
      <c r="O19" s="243">
        <f>('2.Declaration'!$E$15-G19)</f>
        <v>0</v>
      </c>
      <c r="P19" s="158">
        <f t="shared" si="5"/>
        <v>0</v>
      </c>
      <c r="Q19" s="135">
        <f t="shared" si="6"/>
        <v>0</v>
      </c>
      <c r="R19" s="129">
        <f t="shared" si="2"/>
        <v>0</v>
      </c>
      <c r="S19" s="159">
        <f t="shared" si="7"/>
        <v>0</v>
      </c>
      <c r="T19" s="1">
        <f t="shared" si="8"/>
        <v>0</v>
      </c>
      <c r="W19"/>
      <c r="X19"/>
    </row>
    <row r="20" spans="1:24" ht="18" x14ac:dyDescent="0.25">
      <c r="A20" s="1"/>
      <c r="B20" s="76"/>
      <c r="C20" s="138">
        <v>0</v>
      </c>
      <c r="D20" s="287"/>
      <c r="E20" s="299" t="s">
        <v>23</v>
      </c>
      <c r="F20" s="296" t="s">
        <v>23</v>
      </c>
      <c r="G20" s="289"/>
      <c r="H20" s="150" t="str">
        <f t="shared" si="0"/>
        <v>-</v>
      </c>
      <c r="I20" s="150" t="str">
        <f t="shared" si="1"/>
        <v>-</v>
      </c>
      <c r="J20" s="139">
        <v>0</v>
      </c>
      <c r="K20" s="80">
        <f t="shared" si="3"/>
        <v>0</v>
      </c>
      <c r="L20" s="26">
        <f t="shared" si="4"/>
        <v>0</v>
      </c>
      <c r="M20" s="243">
        <f>(YEAR('2.Declaration'!$E$15)-YEAR(G20))*12+(MONTH('2.Declaration'!$E$15)-MONTH(G20))</f>
        <v>0</v>
      </c>
      <c r="N20" s="134" t="str">
        <f>IF(M20&lt;6,"No",IF(M20&gt;6,"Yes",IF(DAY(G20)&gt;=DAY('2.Declaration'!$E$15),"No","Yes")))</f>
        <v>No</v>
      </c>
      <c r="O20" s="243">
        <f>('2.Declaration'!$E$15-G20)</f>
        <v>0</v>
      </c>
      <c r="P20" s="158">
        <f t="shared" si="5"/>
        <v>0</v>
      </c>
      <c r="Q20" s="135">
        <f t="shared" si="6"/>
        <v>0</v>
      </c>
      <c r="R20" s="129">
        <f t="shared" si="2"/>
        <v>0</v>
      </c>
      <c r="S20" s="159">
        <f t="shared" si="7"/>
        <v>0</v>
      </c>
      <c r="T20" s="1">
        <f t="shared" si="8"/>
        <v>0</v>
      </c>
      <c r="W20"/>
      <c r="X20"/>
    </row>
    <row r="21" spans="1:24" ht="18" x14ac:dyDescent="0.25">
      <c r="B21" s="76"/>
      <c r="C21" s="138">
        <v>0</v>
      </c>
      <c r="D21" s="287"/>
      <c r="E21" s="299" t="s">
        <v>23</v>
      </c>
      <c r="F21" s="296" t="s">
        <v>23</v>
      </c>
      <c r="G21" s="289"/>
      <c r="H21" s="150" t="str">
        <f t="shared" si="0"/>
        <v>-</v>
      </c>
      <c r="I21" s="150" t="str">
        <f t="shared" si="1"/>
        <v>-</v>
      </c>
      <c r="J21" s="139">
        <v>0</v>
      </c>
      <c r="K21" s="80">
        <f t="shared" si="3"/>
        <v>0</v>
      </c>
      <c r="L21" s="26">
        <f t="shared" si="4"/>
        <v>0</v>
      </c>
      <c r="M21" s="243">
        <f>(YEAR('2.Declaration'!$E$15)-YEAR(G21))*12+(MONTH('2.Declaration'!$E$15)-MONTH(G21))</f>
        <v>0</v>
      </c>
      <c r="N21" s="134" t="str">
        <f>IF(M21&lt;6,"No",IF(M21&gt;6,"Yes",IF(DAY(G21)&gt;=DAY('2.Declaration'!$E$15),"No","Yes")))</f>
        <v>No</v>
      </c>
      <c r="O21" s="243">
        <f>('2.Declaration'!$E$15-G21)</f>
        <v>0</v>
      </c>
      <c r="P21" s="158">
        <f t="shared" si="5"/>
        <v>0</v>
      </c>
      <c r="Q21" s="135">
        <f t="shared" si="6"/>
        <v>0</v>
      </c>
      <c r="R21" s="129">
        <f t="shared" si="2"/>
        <v>0</v>
      </c>
      <c r="S21" s="159">
        <f t="shared" si="7"/>
        <v>0</v>
      </c>
      <c r="T21" s="1">
        <f t="shared" si="8"/>
        <v>0</v>
      </c>
      <c r="W21"/>
      <c r="X21"/>
    </row>
    <row r="22" spans="1:24" ht="18" x14ac:dyDescent="0.25">
      <c r="A22" s="1"/>
      <c r="B22" s="76"/>
      <c r="C22" s="138">
        <v>0</v>
      </c>
      <c r="D22" s="287"/>
      <c r="E22" s="299" t="s">
        <v>23</v>
      </c>
      <c r="F22" s="296" t="s">
        <v>23</v>
      </c>
      <c r="G22" s="289"/>
      <c r="H22" s="150" t="str">
        <f t="shared" si="0"/>
        <v>-</v>
      </c>
      <c r="I22" s="150" t="str">
        <f t="shared" si="1"/>
        <v>-</v>
      </c>
      <c r="J22" s="139">
        <v>0</v>
      </c>
      <c r="K22" s="80">
        <f t="shared" si="3"/>
        <v>0</v>
      </c>
      <c r="L22" s="26">
        <f t="shared" si="4"/>
        <v>0</v>
      </c>
      <c r="M22" s="243">
        <f>(YEAR('2.Declaration'!$E$15)-YEAR(G22))*12+(MONTH('2.Declaration'!$E$15)-MONTH(G22))</f>
        <v>0</v>
      </c>
      <c r="N22" s="134" t="str">
        <f>IF(M22&lt;6,"No",IF(M22&gt;6,"Yes",IF(DAY(G22)&gt;=DAY('2.Declaration'!$E$15),"No","Yes")))</f>
        <v>No</v>
      </c>
      <c r="O22" s="243">
        <f>('2.Declaration'!$E$15-G22)</f>
        <v>0</v>
      </c>
      <c r="P22" s="158">
        <f t="shared" si="5"/>
        <v>0</v>
      </c>
      <c r="Q22" s="135">
        <f t="shared" si="6"/>
        <v>0</v>
      </c>
      <c r="R22" s="129">
        <f t="shared" si="2"/>
        <v>0</v>
      </c>
      <c r="S22" s="159">
        <f t="shared" si="7"/>
        <v>0</v>
      </c>
      <c r="T22" s="1">
        <f t="shared" si="8"/>
        <v>0</v>
      </c>
      <c r="W22"/>
      <c r="X22"/>
    </row>
    <row r="23" spans="1:24" ht="18" x14ac:dyDescent="0.25">
      <c r="B23" s="76"/>
      <c r="C23" s="138">
        <v>0</v>
      </c>
      <c r="D23" s="287"/>
      <c r="E23" s="299" t="s">
        <v>23</v>
      </c>
      <c r="F23" s="296" t="s">
        <v>23</v>
      </c>
      <c r="G23" s="289"/>
      <c r="H23" s="150" t="str">
        <f t="shared" si="0"/>
        <v>-</v>
      </c>
      <c r="I23" s="150" t="str">
        <f t="shared" si="1"/>
        <v>-</v>
      </c>
      <c r="J23" s="139">
        <v>0</v>
      </c>
      <c r="K23" s="80">
        <f t="shared" si="3"/>
        <v>0</v>
      </c>
      <c r="L23" s="26">
        <f t="shared" si="4"/>
        <v>0</v>
      </c>
      <c r="M23" s="243">
        <f>(YEAR('2.Declaration'!$E$15)-YEAR(G23))*12+(MONTH('2.Declaration'!$E$15)-MONTH(G23))</f>
        <v>0</v>
      </c>
      <c r="N23" s="134" t="str">
        <f>IF(M23&lt;6,"No",IF(M23&gt;6,"Yes",IF(DAY(G23)&gt;=DAY('2.Declaration'!$E$15),"No","Yes")))</f>
        <v>No</v>
      </c>
      <c r="O23" s="243">
        <f>('2.Declaration'!$E$15-G23)</f>
        <v>0</v>
      </c>
      <c r="P23" s="158">
        <f t="shared" si="5"/>
        <v>0</v>
      </c>
      <c r="Q23" s="135">
        <f t="shared" si="6"/>
        <v>0</v>
      </c>
      <c r="R23" s="129">
        <f t="shared" si="2"/>
        <v>0</v>
      </c>
      <c r="S23" s="159">
        <f t="shared" si="7"/>
        <v>0</v>
      </c>
      <c r="T23" s="1">
        <f t="shared" si="8"/>
        <v>0</v>
      </c>
      <c r="W23"/>
      <c r="X23"/>
    </row>
    <row r="24" spans="1:24" ht="18" x14ac:dyDescent="0.25">
      <c r="A24" s="1"/>
      <c r="B24" s="76"/>
      <c r="C24" s="138">
        <v>0</v>
      </c>
      <c r="D24" s="287"/>
      <c r="E24" s="299" t="s">
        <v>23</v>
      </c>
      <c r="F24" s="296" t="s">
        <v>23</v>
      </c>
      <c r="G24" s="289"/>
      <c r="H24" s="150" t="str">
        <f t="shared" si="0"/>
        <v>-</v>
      </c>
      <c r="I24" s="150" t="str">
        <f t="shared" si="1"/>
        <v>-</v>
      </c>
      <c r="J24" s="139">
        <v>0</v>
      </c>
      <c r="K24" s="80">
        <f t="shared" si="3"/>
        <v>0</v>
      </c>
      <c r="L24" s="26">
        <f t="shared" si="4"/>
        <v>0</v>
      </c>
      <c r="M24" s="243">
        <f>(YEAR('2.Declaration'!$E$15)-YEAR(G24))*12+(MONTH('2.Declaration'!$E$15)-MONTH(G24))</f>
        <v>0</v>
      </c>
      <c r="N24" s="134" t="str">
        <f>IF(M24&lt;6,"No",IF(M24&gt;6,"Yes",IF(DAY(G24)&gt;=DAY('2.Declaration'!$E$15),"No","Yes")))</f>
        <v>No</v>
      </c>
      <c r="O24" s="243">
        <f>('2.Declaration'!$E$15-G24)</f>
        <v>0</v>
      </c>
      <c r="P24" s="158">
        <f t="shared" si="5"/>
        <v>0</v>
      </c>
      <c r="Q24" s="135">
        <f t="shared" si="6"/>
        <v>0</v>
      </c>
      <c r="R24" s="129">
        <f t="shared" si="2"/>
        <v>0</v>
      </c>
      <c r="S24" s="159">
        <f t="shared" si="7"/>
        <v>0</v>
      </c>
      <c r="T24" s="1">
        <f t="shared" si="8"/>
        <v>0</v>
      </c>
      <c r="W24"/>
      <c r="X24"/>
    </row>
    <row r="25" spans="1:24" ht="18" x14ac:dyDescent="0.25">
      <c r="B25" s="76"/>
      <c r="C25" s="138">
        <v>0</v>
      </c>
      <c r="D25" s="287"/>
      <c r="E25" s="299" t="s">
        <v>23</v>
      </c>
      <c r="F25" s="296" t="s">
        <v>23</v>
      </c>
      <c r="G25" s="289"/>
      <c r="H25" s="150" t="str">
        <f t="shared" si="0"/>
        <v>-</v>
      </c>
      <c r="I25" s="150" t="str">
        <f t="shared" si="1"/>
        <v>-</v>
      </c>
      <c r="J25" s="139">
        <v>0</v>
      </c>
      <c r="K25" s="80">
        <f t="shared" si="3"/>
        <v>0</v>
      </c>
      <c r="L25" s="26">
        <f t="shared" si="4"/>
        <v>0</v>
      </c>
      <c r="M25" s="243">
        <f>(YEAR('2.Declaration'!$E$15)-YEAR(G25))*12+(MONTH('2.Declaration'!$E$15)-MONTH(G25))</f>
        <v>0</v>
      </c>
      <c r="N25" s="134" t="str">
        <f>IF(M25&lt;6,"No",IF(M25&gt;6,"Yes",IF(DAY(G25)&gt;=DAY('2.Declaration'!$E$15),"No","Yes")))</f>
        <v>No</v>
      </c>
      <c r="O25" s="243">
        <f>('2.Declaration'!$E$15-G25)</f>
        <v>0</v>
      </c>
      <c r="P25" s="158">
        <f t="shared" si="5"/>
        <v>0</v>
      </c>
      <c r="Q25" s="135">
        <f t="shared" si="6"/>
        <v>0</v>
      </c>
      <c r="R25" s="129">
        <f t="shared" si="2"/>
        <v>0</v>
      </c>
      <c r="S25" s="159">
        <f t="shared" si="7"/>
        <v>0</v>
      </c>
      <c r="T25" s="1">
        <f t="shared" si="8"/>
        <v>0</v>
      </c>
      <c r="W25"/>
      <c r="X25"/>
    </row>
    <row r="26" spans="1:24" ht="18" x14ac:dyDescent="0.25">
      <c r="A26" s="1"/>
      <c r="B26" s="76"/>
      <c r="C26" s="138">
        <v>0</v>
      </c>
      <c r="D26" s="287"/>
      <c r="E26" s="299" t="s">
        <v>23</v>
      </c>
      <c r="F26" s="296" t="s">
        <v>23</v>
      </c>
      <c r="G26" s="289"/>
      <c r="H26" s="150" t="str">
        <f t="shared" si="0"/>
        <v>-</v>
      </c>
      <c r="I26" s="150" t="str">
        <f t="shared" si="1"/>
        <v>-</v>
      </c>
      <c r="J26" s="139">
        <v>0</v>
      </c>
      <c r="K26" s="80">
        <f t="shared" si="3"/>
        <v>0</v>
      </c>
      <c r="L26" s="26">
        <f t="shared" si="4"/>
        <v>0</v>
      </c>
      <c r="M26" s="243">
        <f>(YEAR('2.Declaration'!$E$15)-YEAR(G26))*12+(MONTH('2.Declaration'!$E$15)-MONTH(G26))</f>
        <v>0</v>
      </c>
      <c r="N26" s="134" t="str">
        <f>IF(M26&lt;6,"No",IF(M26&gt;6,"Yes",IF(DAY(G26)&gt;=DAY('2.Declaration'!$E$15),"No","Yes")))</f>
        <v>No</v>
      </c>
      <c r="O26" s="243">
        <f>('2.Declaration'!$E$15-G26)</f>
        <v>0</v>
      </c>
      <c r="P26" s="158">
        <f t="shared" si="5"/>
        <v>0</v>
      </c>
      <c r="Q26" s="135">
        <f t="shared" si="6"/>
        <v>0</v>
      </c>
      <c r="R26" s="129">
        <f t="shared" si="2"/>
        <v>0</v>
      </c>
      <c r="S26" s="159">
        <f t="shared" si="7"/>
        <v>0</v>
      </c>
      <c r="T26" s="1">
        <f t="shared" si="8"/>
        <v>0</v>
      </c>
      <c r="W26"/>
      <c r="X26"/>
    </row>
    <row r="27" spans="1:24" ht="18" x14ac:dyDescent="0.25">
      <c r="B27" s="76"/>
      <c r="C27" s="138">
        <v>0</v>
      </c>
      <c r="D27" s="287"/>
      <c r="E27" s="299" t="s">
        <v>23</v>
      </c>
      <c r="F27" s="296" t="s">
        <v>23</v>
      </c>
      <c r="G27" s="289"/>
      <c r="H27" s="150" t="str">
        <f t="shared" si="0"/>
        <v>-</v>
      </c>
      <c r="I27" s="150" t="str">
        <f t="shared" si="1"/>
        <v>-</v>
      </c>
      <c r="J27" s="139">
        <v>0</v>
      </c>
      <c r="K27" s="80">
        <f t="shared" si="3"/>
        <v>0</v>
      </c>
      <c r="L27" s="26">
        <f t="shared" si="4"/>
        <v>0</v>
      </c>
      <c r="M27" s="243">
        <f>(YEAR('2.Declaration'!$E$15)-YEAR(G27))*12+(MONTH('2.Declaration'!$E$15)-MONTH(G27))</f>
        <v>0</v>
      </c>
      <c r="N27" s="134" t="str">
        <f>IF(M27&lt;6,"No",IF(M27&gt;6,"Yes",IF(DAY(G27)&gt;=DAY('2.Declaration'!$E$15),"No","Yes")))</f>
        <v>No</v>
      </c>
      <c r="O27" s="243">
        <f>('2.Declaration'!$E$15-G27)</f>
        <v>0</v>
      </c>
      <c r="P27" s="158">
        <f t="shared" si="5"/>
        <v>0</v>
      </c>
      <c r="Q27" s="135">
        <f t="shared" si="6"/>
        <v>0</v>
      </c>
      <c r="R27" s="129">
        <f t="shared" si="2"/>
        <v>0</v>
      </c>
      <c r="S27" s="159">
        <f t="shared" si="7"/>
        <v>0</v>
      </c>
      <c r="T27" s="1">
        <f t="shared" si="8"/>
        <v>0</v>
      </c>
      <c r="W27"/>
      <c r="X27"/>
    </row>
    <row r="28" spans="1:24" ht="18" x14ac:dyDescent="0.25">
      <c r="A28" s="1"/>
      <c r="B28" s="76"/>
      <c r="C28" s="138">
        <v>0</v>
      </c>
      <c r="D28" s="287"/>
      <c r="E28" s="299" t="s">
        <v>23</v>
      </c>
      <c r="F28" s="296" t="s">
        <v>23</v>
      </c>
      <c r="G28" s="289"/>
      <c r="H28" s="150" t="str">
        <f t="shared" si="0"/>
        <v>-</v>
      </c>
      <c r="I28" s="150" t="str">
        <f t="shared" si="1"/>
        <v>-</v>
      </c>
      <c r="J28" s="139">
        <v>0</v>
      </c>
      <c r="K28" s="80">
        <f t="shared" si="3"/>
        <v>0</v>
      </c>
      <c r="L28" s="26">
        <f t="shared" si="4"/>
        <v>0</v>
      </c>
      <c r="M28" s="243">
        <f>(YEAR('2.Declaration'!$E$15)-YEAR(G28))*12+(MONTH('2.Declaration'!$E$15)-MONTH(G28))</f>
        <v>0</v>
      </c>
      <c r="N28" s="134" t="str">
        <f>IF(M28&lt;6,"No",IF(M28&gt;6,"Yes",IF(DAY(G28)&gt;=DAY('2.Declaration'!$E$15),"No","Yes")))</f>
        <v>No</v>
      </c>
      <c r="O28" s="243">
        <f>('2.Declaration'!$E$15-G28)</f>
        <v>0</v>
      </c>
      <c r="P28" s="158">
        <f t="shared" si="5"/>
        <v>0</v>
      </c>
      <c r="Q28" s="135">
        <f t="shared" si="6"/>
        <v>0</v>
      </c>
      <c r="R28" s="129">
        <f t="shared" si="2"/>
        <v>0</v>
      </c>
      <c r="S28" s="159">
        <f t="shared" si="7"/>
        <v>0</v>
      </c>
      <c r="T28" s="1">
        <f t="shared" si="8"/>
        <v>0</v>
      </c>
      <c r="W28"/>
      <c r="X28"/>
    </row>
    <row r="29" spans="1:24" ht="18" x14ac:dyDescent="0.25">
      <c r="B29" s="76"/>
      <c r="C29" s="138">
        <v>0</v>
      </c>
      <c r="D29" s="287"/>
      <c r="E29" s="299" t="s">
        <v>23</v>
      </c>
      <c r="F29" s="296" t="s">
        <v>23</v>
      </c>
      <c r="G29" s="289"/>
      <c r="H29" s="150" t="str">
        <f t="shared" si="0"/>
        <v>-</v>
      </c>
      <c r="I29" s="150" t="str">
        <f t="shared" si="1"/>
        <v>-</v>
      </c>
      <c r="J29" s="139">
        <v>0</v>
      </c>
      <c r="K29" s="80">
        <f t="shared" si="3"/>
        <v>0</v>
      </c>
      <c r="L29" s="26">
        <f t="shared" si="4"/>
        <v>0</v>
      </c>
      <c r="M29" s="243">
        <f>(YEAR('2.Declaration'!$E$15)-YEAR(G29))*12+(MONTH('2.Declaration'!$E$15)-MONTH(G29))</f>
        <v>0</v>
      </c>
      <c r="N29" s="134" t="str">
        <f>IF(M29&lt;6,"No",IF(M29&gt;6,"Yes",IF(DAY(G29)&gt;=DAY('2.Declaration'!$E$15),"No","Yes")))</f>
        <v>No</v>
      </c>
      <c r="O29" s="243">
        <f>('2.Declaration'!$E$15-G29)</f>
        <v>0</v>
      </c>
      <c r="P29" s="158">
        <f t="shared" si="5"/>
        <v>0</v>
      </c>
      <c r="Q29" s="135">
        <f t="shared" si="6"/>
        <v>0</v>
      </c>
      <c r="R29" s="129">
        <f t="shared" si="2"/>
        <v>0</v>
      </c>
      <c r="S29" s="159">
        <f t="shared" si="7"/>
        <v>0</v>
      </c>
      <c r="T29" s="1">
        <f t="shared" si="8"/>
        <v>0</v>
      </c>
      <c r="W29"/>
      <c r="X29"/>
    </row>
    <row r="30" spans="1:24" ht="18" x14ac:dyDescent="0.25">
      <c r="A30" s="1"/>
      <c r="B30" s="76"/>
      <c r="C30" s="138">
        <v>0</v>
      </c>
      <c r="D30" s="287"/>
      <c r="E30" s="299" t="s">
        <v>23</v>
      </c>
      <c r="F30" s="296" t="s">
        <v>23</v>
      </c>
      <c r="G30" s="289"/>
      <c r="H30" s="150" t="str">
        <f t="shared" si="0"/>
        <v>-</v>
      </c>
      <c r="I30" s="150" t="str">
        <f t="shared" si="1"/>
        <v>-</v>
      </c>
      <c r="J30" s="139">
        <v>0</v>
      </c>
      <c r="K30" s="80">
        <f t="shared" si="3"/>
        <v>0</v>
      </c>
      <c r="L30" s="26">
        <f t="shared" si="4"/>
        <v>0</v>
      </c>
      <c r="M30" s="243">
        <f>(YEAR('2.Declaration'!$E$15)-YEAR(G30))*12+(MONTH('2.Declaration'!$E$15)-MONTH(G30))</f>
        <v>0</v>
      </c>
      <c r="N30" s="134" t="str">
        <f>IF(M30&lt;6,"No",IF(M30&gt;6,"Yes",IF(DAY(G30)&gt;=DAY('2.Declaration'!$E$15),"No","Yes")))</f>
        <v>No</v>
      </c>
      <c r="O30" s="243">
        <f>('2.Declaration'!$E$15-G30)</f>
        <v>0</v>
      </c>
      <c r="P30" s="158">
        <f t="shared" si="5"/>
        <v>0</v>
      </c>
      <c r="Q30" s="135">
        <f t="shared" si="6"/>
        <v>0</v>
      </c>
      <c r="R30" s="129">
        <f t="shared" si="2"/>
        <v>0</v>
      </c>
      <c r="S30" s="159">
        <f t="shared" si="7"/>
        <v>0</v>
      </c>
      <c r="T30" s="1">
        <f t="shared" si="8"/>
        <v>0</v>
      </c>
      <c r="W30"/>
      <c r="X30"/>
    </row>
    <row r="31" spans="1:24" ht="18" x14ac:dyDescent="0.25">
      <c r="B31" s="76"/>
      <c r="C31" s="138">
        <v>0</v>
      </c>
      <c r="D31" s="287"/>
      <c r="E31" s="299" t="s">
        <v>23</v>
      </c>
      <c r="F31" s="296" t="s">
        <v>23</v>
      </c>
      <c r="G31" s="289"/>
      <c r="H31" s="150" t="str">
        <f t="shared" si="0"/>
        <v>-</v>
      </c>
      <c r="I31" s="150" t="str">
        <f t="shared" si="1"/>
        <v>-</v>
      </c>
      <c r="J31" s="139">
        <v>0</v>
      </c>
      <c r="K31" s="80">
        <f t="shared" si="3"/>
        <v>0</v>
      </c>
      <c r="L31" s="26">
        <f t="shared" si="4"/>
        <v>0</v>
      </c>
      <c r="M31" s="243">
        <f>(YEAR('2.Declaration'!$E$15)-YEAR(G31))*12+(MONTH('2.Declaration'!$E$15)-MONTH(G31))</f>
        <v>0</v>
      </c>
      <c r="N31" s="134" t="str">
        <f>IF(M31&lt;6,"No",IF(M31&gt;6,"Yes",IF(DAY(G31)&gt;=DAY('2.Declaration'!$E$15),"No","Yes")))</f>
        <v>No</v>
      </c>
      <c r="O31" s="243">
        <f>('2.Declaration'!$E$15-G31)</f>
        <v>0</v>
      </c>
      <c r="P31" s="158">
        <f t="shared" si="5"/>
        <v>0</v>
      </c>
      <c r="Q31" s="135">
        <f t="shared" si="6"/>
        <v>0</v>
      </c>
      <c r="R31" s="129">
        <f t="shared" si="2"/>
        <v>0</v>
      </c>
      <c r="S31" s="159">
        <f t="shared" si="7"/>
        <v>0</v>
      </c>
      <c r="T31" s="1">
        <f t="shared" si="8"/>
        <v>0</v>
      </c>
      <c r="W31"/>
      <c r="X31"/>
    </row>
    <row r="32" spans="1:24" ht="18" x14ac:dyDescent="0.25">
      <c r="A32" s="1"/>
      <c r="B32" s="76"/>
      <c r="C32" s="138">
        <v>0</v>
      </c>
      <c r="D32" s="287"/>
      <c r="E32" s="299" t="s">
        <v>23</v>
      </c>
      <c r="F32" s="296" t="s">
        <v>23</v>
      </c>
      <c r="G32" s="289"/>
      <c r="H32" s="150" t="str">
        <f t="shared" si="0"/>
        <v>-</v>
      </c>
      <c r="I32" s="150" t="str">
        <f t="shared" si="1"/>
        <v>-</v>
      </c>
      <c r="J32" s="139">
        <v>0</v>
      </c>
      <c r="K32" s="80">
        <f t="shared" si="3"/>
        <v>0</v>
      </c>
      <c r="L32" s="26">
        <f t="shared" si="4"/>
        <v>0</v>
      </c>
      <c r="M32" s="243">
        <f>(YEAR('2.Declaration'!$E$15)-YEAR(G32))*12+(MONTH('2.Declaration'!$E$15)-MONTH(G32))</f>
        <v>0</v>
      </c>
      <c r="N32" s="134" t="str">
        <f>IF(M32&lt;6,"No",IF(M32&gt;6,"Yes",IF(DAY(G32)&gt;=DAY('2.Declaration'!$E$15),"No","Yes")))</f>
        <v>No</v>
      </c>
      <c r="O32" s="243">
        <f>('2.Declaration'!$E$15-G32)</f>
        <v>0</v>
      </c>
      <c r="P32" s="158">
        <f t="shared" si="5"/>
        <v>0</v>
      </c>
      <c r="Q32" s="135">
        <f t="shared" si="6"/>
        <v>0</v>
      </c>
      <c r="R32" s="129">
        <f t="shared" si="2"/>
        <v>0</v>
      </c>
      <c r="S32" s="159">
        <f t="shared" si="7"/>
        <v>0</v>
      </c>
      <c r="T32" s="1">
        <f t="shared" si="8"/>
        <v>0</v>
      </c>
      <c r="W32"/>
      <c r="X32"/>
    </row>
    <row r="33" spans="1:24" ht="18" x14ac:dyDescent="0.25">
      <c r="B33" s="76"/>
      <c r="C33" s="138">
        <v>0</v>
      </c>
      <c r="D33" s="287"/>
      <c r="E33" s="299" t="s">
        <v>23</v>
      </c>
      <c r="F33" s="296" t="s">
        <v>23</v>
      </c>
      <c r="G33" s="289"/>
      <c r="H33" s="150" t="str">
        <f t="shared" si="0"/>
        <v>-</v>
      </c>
      <c r="I33" s="150" t="str">
        <f t="shared" si="1"/>
        <v>-</v>
      </c>
      <c r="J33" s="139">
        <v>0</v>
      </c>
      <c r="K33" s="80">
        <f t="shared" si="3"/>
        <v>0</v>
      </c>
      <c r="L33" s="26">
        <f t="shared" si="4"/>
        <v>0</v>
      </c>
      <c r="M33" s="243">
        <f>(YEAR('2.Declaration'!$E$15)-YEAR(G33))*12+(MONTH('2.Declaration'!$E$15)-MONTH(G33))</f>
        <v>0</v>
      </c>
      <c r="N33" s="134" t="str">
        <f>IF(M33&lt;6,"No",IF(M33&gt;6,"Yes",IF(DAY(G33)&gt;=DAY('2.Declaration'!$E$15),"No","Yes")))</f>
        <v>No</v>
      </c>
      <c r="O33" s="243">
        <f>('2.Declaration'!$E$15-G33)</f>
        <v>0</v>
      </c>
      <c r="P33" s="158">
        <f t="shared" si="5"/>
        <v>0</v>
      </c>
      <c r="Q33" s="135">
        <f t="shared" si="6"/>
        <v>0</v>
      </c>
      <c r="R33" s="129">
        <f t="shared" si="2"/>
        <v>0</v>
      </c>
      <c r="S33" s="159">
        <f t="shared" si="7"/>
        <v>0</v>
      </c>
      <c r="T33" s="1">
        <f t="shared" si="8"/>
        <v>0</v>
      </c>
      <c r="W33"/>
      <c r="X33"/>
    </row>
    <row r="34" spans="1:24" ht="18" x14ac:dyDescent="0.25">
      <c r="A34" s="1"/>
      <c r="B34" s="76"/>
      <c r="C34" s="138">
        <v>0</v>
      </c>
      <c r="D34" s="287"/>
      <c r="E34" s="299" t="s">
        <v>23</v>
      </c>
      <c r="F34" s="296" t="s">
        <v>23</v>
      </c>
      <c r="G34" s="289"/>
      <c r="H34" s="150" t="str">
        <f t="shared" si="0"/>
        <v>-</v>
      </c>
      <c r="I34" s="150" t="str">
        <f t="shared" si="1"/>
        <v>-</v>
      </c>
      <c r="J34" s="139">
        <v>0</v>
      </c>
      <c r="K34" s="80">
        <f t="shared" si="3"/>
        <v>0</v>
      </c>
      <c r="L34" s="26">
        <f t="shared" si="4"/>
        <v>0</v>
      </c>
      <c r="M34" s="243">
        <f>(YEAR('2.Declaration'!$E$15)-YEAR(G34))*12+(MONTH('2.Declaration'!$E$15)-MONTH(G34))</f>
        <v>0</v>
      </c>
      <c r="N34" s="134" t="str">
        <f>IF(M34&lt;6,"No",IF(M34&gt;6,"Yes",IF(DAY(G34)&gt;=DAY('2.Declaration'!$E$15),"No","Yes")))</f>
        <v>No</v>
      </c>
      <c r="O34" s="243">
        <f>('2.Declaration'!$E$15-G34)</f>
        <v>0</v>
      </c>
      <c r="P34" s="158">
        <f t="shared" si="5"/>
        <v>0</v>
      </c>
      <c r="Q34" s="135">
        <f t="shared" si="6"/>
        <v>0</v>
      </c>
      <c r="R34" s="129">
        <f t="shared" si="2"/>
        <v>0</v>
      </c>
      <c r="S34" s="159">
        <f t="shared" si="7"/>
        <v>0</v>
      </c>
      <c r="T34" s="1">
        <f t="shared" si="8"/>
        <v>0</v>
      </c>
      <c r="W34"/>
      <c r="X34"/>
    </row>
    <row r="35" spans="1:24" ht="18" x14ac:dyDescent="0.25">
      <c r="B35" s="76"/>
      <c r="C35" s="138">
        <v>0</v>
      </c>
      <c r="D35" s="287"/>
      <c r="E35" s="299" t="s">
        <v>23</v>
      </c>
      <c r="F35" s="296" t="s">
        <v>23</v>
      </c>
      <c r="G35" s="289"/>
      <c r="H35" s="150" t="str">
        <f t="shared" si="0"/>
        <v>-</v>
      </c>
      <c r="I35" s="150" t="str">
        <f t="shared" si="1"/>
        <v>-</v>
      </c>
      <c r="J35" s="139">
        <v>0</v>
      </c>
      <c r="K35" s="80">
        <f t="shared" si="3"/>
        <v>0</v>
      </c>
      <c r="L35" s="26">
        <f t="shared" si="4"/>
        <v>0</v>
      </c>
      <c r="M35" s="243">
        <f>(YEAR('2.Declaration'!$E$15)-YEAR(G35))*12+(MONTH('2.Declaration'!$E$15)-MONTH(G35))</f>
        <v>0</v>
      </c>
      <c r="N35" s="134" t="str">
        <f>IF(M35&lt;6,"No",IF(M35&gt;6,"Yes",IF(DAY(G35)&gt;=DAY('2.Declaration'!$E$15),"No","Yes")))</f>
        <v>No</v>
      </c>
      <c r="O35" s="243">
        <f>('2.Declaration'!$E$15-G35)</f>
        <v>0</v>
      </c>
      <c r="P35" s="158">
        <f t="shared" si="5"/>
        <v>0</v>
      </c>
      <c r="Q35" s="135">
        <f t="shared" si="6"/>
        <v>0</v>
      </c>
      <c r="R35" s="129">
        <f t="shared" si="2"/>
        <v>0</v>
      </c>
      <c r="S35" s="159">
        <f t="shared" si="7"/>
        <v>0</v>
      </c>
      <c r="T35" s="1">
        <f t="shared" si="8"/>
        <v>0</v>
      </c>
      <c r="W35"/>
      <c r="X35"/>
    </row>
    <row r="36" spans="1:24" ht="15" customHeight="1" x14ac:dyDescent="0.25">
      <c r="B36" s="425" t="s">
        <v>163</v>
      </c>
      <c r="C36" s="426"/>
      <c r="D36" s="426"/>
      <c r="E36" s="426"/>
      <c r="F36" s="426"/>
      <c r="G36" s="426"/>
      <c r="H36" s="426"/>
      <c r="K36" s="98">
        <f>SUM(K16:K35)</f>
        <v>0</v>
      </c>
      <c r="L36" s="36">
        <f>SUM(L16:L35)</f>
        <v>0</v>
      </c>
      <c r="Q36" s="36"/>
      <c r="X36"/>
    </row>
    <row r="37" spans="1:24" x14ac:dyDescent="0.25"/>
    <row r="38" spans="1:24" ht="18" x14ac:dyDescent="0.25">
      <c r="B38" s="377" t="s">
        <v>230</v>
      </c>
      <c r="C38" s="377"/>
      <c r="D38" s="377"/>
      <c r="E38" s="377"/>
      <c r="F38" s="377"/>
      <c r="G38" s="377"/>
      <c r="H38" s="377"/>
      <c r="I38" s="377"/>
      <c r="J38" s="377"/>
      <c r="K38" s="447"/>
      <c r="O38" s="59"/>
      <c r="P38" s="36"/>
      <c r="R38"/>
      <c r="S38"/>
      <c r="T38"/>
      <c r="U38"/>
      <c r="V38"/>
      <c r="W38"/>
      <c r="X38"/>
    </row>
    <row r="39" spans="1:24" x14ac:dyDescent="0.25">
      <c r="B39" s="60"/>
      <c r="C39" s="60"/>
      <c r="D39" s="60"/>
      <c r="E39" s="60"/>
      <c r="F39" s="60"/>
      <c r="L39" s="57"/>
      <c r="O39" s="36"/>
      <c r="P39" s="36"/>
      <c r="R39"/>
      <c r="S39"/>
      <c r="T39"/>
      <c r="U39"/>
      <c r="V39"/>
      <c r="W39"/>
      <c r="X39"/>
    </row>
    <row r="40" spans="1:24" x14ac:dyDescent="0.25">
      <c r="B40" s="60"/>
      <c r="C40" s="60"/>
      <c r="D40" s="60"/>
      <c r="E40" s="60"/>
      <c r="F40" s="60"/>
      <c r="L40" s="57"/>
      <c r="O40" s="36"/>
      <c r="P40" s="36"/>
      <c r="R40"/>
      <c r="S40"/>
      <c r="T40"/>
      <c r="U40"/>
      <c r="V40"/>
      <c r="W40"/>
      <c r="X40"/>
    </row>
    <row r="41" spans="1:24" x14ac:dyDescent="0.25">
      <c r="B41" s="60"/>
      <c r="C41" s="60"/>
      <c r="D41" s="60"/>
      <c r="E41" s="60"/>
      <c r="F41" s="60"/>
      <c r="L41" s="57"/>
      <c r="O41" s="36"/>
      <c r="P41" s="36"/>
      <c r="R41"/>
      <c r="S41"/>
      <c r="T41"/>
      <c r="U41"/>
      <c r="V41"/>
      <c r="W41"/>
      <c r="X41"/>
    </row>
    <row r="42" spans="1:24" x14ac:dyDescent="0.25">
      <c r="B42" s="60"/>
      <c r="C42" s="60"/>
      <c r="D42" s="60"/>
      <c r="E42" s="60"/>
      <c r="F42" s="60"/>
      <c r="L42" s="57"/>
      <c r="O42" s="36"/>
      <c r="P42" s="36"/>
      <c r="R42"/>
      <c r="S42"/>
      <c r="T42"/>
      <c r="U42"/>
      <c r="V42"/>
      <c r="W42"/>
      <c r="X42"/>
    </row>
    <row r="43" spans="1:24" x14ac:dyDescent="0.25">
      <c r="B43" s="60"/>
      <c r="C43" s="60"/>
      <c r="D43" s="60"/>
      <c r="E43" s="60"/>
      <c r="F43" s="60"/>
      <c r="L43" s="57"/>
      <c r="O43" s="36"/>
      <c r="P43" s="36"/>
      <c r="R43"/>
      <c r="S43"/>
      <c r="T43"/>
      <c r="U43"/>
      <c r="V43"/>
      <c r="W43"/>
      <c r="X43"/>
    </row>
    <row r="44" spans="1:24" x14ac:dyDescent="0.25">
      <c r="B44" s="60"/>
      <c r="C44" s="60"/>
      <c r="D44" s="60"/>
      <c r="E44" s="60"/>
      <c r="F44" s="60"/>
      <c r="L44" s="57"/>
      <c r="O44" s="36"/>
      <c r="P44" s="36"/>
      <c r="R44"/>
      <c r="S44"/>
      <c r="T44"/>
      <c r="U44"/>
      <c r="V44"/>
      <c r="W44"/>
      <c r="X44"/>
    </row>
    <row r="45" spans="1:24" x14ac:dyDescent="0.25">
      <c r="B45" s="60"/>
      <c r="C45" s="60"/>
      <c r="D45" s="60"/>
      <c r="E45" s="60"/>
      <c r="F45" s="60"/>
      <c r="L45" s="57"/>
      <c r="O45" s="36"/>
      <c r="P45" s="36"/>
      <c r="R45"/>
      <c r="S45"/>
      <c r="T45"/>
      <c r="U45"/>
      <c r="V45"/>
      <c r="W45"/>
      <c r="X45"/>
    </row>
    <row r="46" spans="1:24" hidden="1" x14ac:dyDescent="0.25">
      <c r="B46" s="60"/>
      <c r="C46" s="60"/>
      <c r="D46" s="60"/>
      <c r="E46" s="60"/>
      <c r="F46" s="60"/>
      <c r="L46" s="57"/>
      <c r="O46" s="36"/>
      <c r="P46" s="36"/>
      <c r="R46"/>
      <c r="S46"/>
      <c r="T46"/>
      <c r="U46"/>
      <c r="V46"/>
      <c r="W46"/>
      <c r="X46"/>
    </row>
    <row r="47" spans="1:24" hidden="1" x14ac:dyDescent="0.25">
      <c r="B47" s="60"/>
      <c r="C47" s="60"/>
      <c r="D47" s="60"/>
      <c r="E47" s="60"/>
      <c r="F47" s="60"/>
      <c r="L47" s="57"/>
      <c r="O47" s="36"/>
      <c r="P47" s="36"/>
      <c r="R47"/>
      <c r="S47"/>
      <c r="T47"/>
      <c r="U47"/>
      <c r="V47"/>
      <c r="W47"/>
      <c r="X47"/>
    </row>
    <row r="48" spans="1:24" hidden="1" x14ac:dyDescent="0.25">
      <c r="B48" s="60"/>
      <c r="C48" s="60"/>
      <c r="D48" s="60"/>
      <c r="E48" s="60"/>
      <c r="F48" s="60"/>
      <c r="L48" s="57"/>
      <c r="O48" s="36"/>
      <c r="P48" s="36"/>
      <c r="R48"/>
      <c r="S48"/>
      <c r="T48"/>
      <c r="U48"/>
      <c r="V48"/>
      <c r="W48"/>
      <c r="X48"/>
    </row>
    <row r="49" spans="2:24" hidden="1" x14ac:dyDescent="0.25">
      <c r="B49" s="60"/>
      <c r="C49" s="60"/>
      <c r="D49" s="60"/>
      <c r="E49" s="60"/>
      <c r="F49" s="60"/>
      <c r="L49" s="57"/>
      <c r="O49" s="36"/>
      <c r="P49" s="36"/>
      <c r="R49"/>
      <c r="S49"/>
      <c r="T49"/>
      <c r="U49"/>
      <c r="V49"/>
      <c r="W49"/>
      <c r="X49"/>
    </row>
    <row r="50" spans="2:24" hidden="1" x14ac:dyDescent="0.25">
      <c r="B50" s="60"/>
      <c r="C50" s="60"/>
      <c r="D50" s="60"/>
      <c r="E50" s="60"/>
      <c r="F50" s="60"/>
      <c r="L50" s="57"/>
      <c r="O50" s="36"/>
      <c r="P50" s="36"/>
      <c r="R50"/>
      <c r="S50"/>
      <c r="T50"/>
      <c r="U50"/>
      <c r="V50"/>
      <c r="W50"/>
      <c r="X50"/>
    </row>
    <row r="51" spans="2:24" hidden="1" x14ac:dyDescent="0.25">
      <c r="B51" s="60"/>
      <c r="C51" s="60"/>
      <c r="D51" s="60"/>
      <c r="E51" s="60"/>
      <c r="F51" s="60"/>
    </row>
    <row r="52" spans="2:24" hidden="1" x14ac:dyDescent="0.25">
      <c r="B52" s="60"/>
      <c r="C52" s="60"/>
      <c r="D52" s="60"/>
      <c r="E52" s="60"/>
      <c r="F52" s="60"/>
    </row>
    <row r="53" spans="2:24" hidden="1" x14ac:dyDescent="0.25"/>
    <row r="54" spans="2:24" hidden="1" x14ac:dyDescent="0.25"/>
  </sheetData>
  <sheetProtection algorithmName="SHA-512" hashValue="k71/ZyI50cOGlWVFUrpErqFNkBEB2VoJKTdy04vk8inMfUnoUpeBU5QkrZNInUlFd/thk4qpRMQQ7/H8jq9pew==" saltValue="W84tIEKHKabi1wIu6aI27Q==" spinCount="100000" sheet="1" objects="1" scenarios="1"/>
  <mergeCells count="10">
    <mergeCell ref="B10:E10"/>
    <mergeCell ref="B11:H11"/>
    <mergeCell ref="B36:H36"/>
    <mergeCell ref="B38:K38"/>
    <mergeCell ref="C2:E2"/>
    <mergeCell ref="C3:E3"/>
    <mergeCell ref="C4:E4"/>
    <mergeCell ref="B7:H7"/>
    <mergeCell ref="B8:K8"/>
    <mergeCell ref="B9:G9"/>
  </mergeCells>
  <conditionalFormatting sqref="E16:E35">
    <cfRule type="expression" dxfId="33" priority="1">
      <formula>$D16=""</formula>
    </cfRule>
  </conditionalFormatting>
  <conditionalFormatting sqref="F16:F35">
    <cfRule type="expression" dxfId="32" priority="4">
      <formula>$E16="Yes"</formula>
    </cfRule>
  </conditionalFormatting>
  <conditionalFormatting sqref="G16:G35">
    <cfRule type="expression" dxfId="31" priority="3">
      <formula>$F16="Yes"</formula>
    </cfRule>
  </conditionalFormatting>
  <conditionalFormatting sqref="J16:J35">
    <cfRule type="expression" dxfId="30" priority="2">
      <formula>$I16="To apportion GST claim"</formula>
    </cfRule>
  </conditionalFormatting>
  <dataValidations count="8">
    <dataValidation type="whole" operator="greaterThanOrEqual" allowBlank="1" showInputMessage="1" showErrorMessage="1" sqref="L16:L35" xr:uid="{F2A84E60-F298-4FB3-B39E-DC90C05EFD55}">
      <formula1>0</formula1>
    </dataValidation>
    <dataValidation operator="greaterThanOrEqual" allowBlank="1" showInputMessage="1" showErrorMessage="1" sqref="K16:K35" xr:uid="{3B949980-7C00-490C-BD2F-9D52E2AB3704}"/>
    <dataValidation operator="greaterThanOrEqual" allowBlank="1" showInputMessage="1" showErrorMessage="1" error="The goods are acquired within 6 months from_x000a_ GST registration. Please use other apportionment formula." sqref="D16:D35" xr:uid="{81A2C040-549C-4704-84A5-B1138B15074E}"/>
    <dataValidation allowBlank="1" showInputMessage="1" showErrorMessage="1" prompt="For simplification purpose and unless you can prove otherwise, the Comptroller shall take the date when the construction is completed as the date when the constructed property is put into use. " sqref="G15" xr:uid="{07F3F6F3-2F92-471D-90F3-9F769C2EC75B}"/>
    <dataValidation type="list" allowBlank="1" showInputMessage="1" showErrorMessage="1" sqref="E16:F35" xr:uid="{74EA9D3D-CE56-4051-B1CB-BB24B5E3EBBB}">
      <formula1>$O$1:$O$3</formula1>
    </dataValidation>
    <dataValidation type="decimal" operator="greaterThanOrEqual" allowBlank="1" showInputMessage="1" showErrorMessage="1" sqref="C16:C35" xr:uid="{C8ACBB61-2E40-4BAE-BE91-080473031DF7}">
      <formula1>0</formula1>
    </dataValidation>
    <dataValidation allowBlank="1" showInputMessage="1" showErrorMessage="1" prompt="# Refer to the formula above for the input tax allowable" sqref="K15" xr:uid="{F89A4466-F8EA-4030-AFBC-D9E743D76972}"/>
    <dataValidation allowBlank="1" showInputMessage="1" showErrorMessage="1" prompt="If you have sold the property before GST registration, answer &quot;No&quot; for this question." sqref="E15" xr:uid="{2092B806-523E-43E0-8927-7149DAE222E2}"/>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F9D27-C991-40D7-AE43-B66C589A816E}">
  <sheetPr>
    <pageSetUpPr fitToPage="1"/>
  </sheetPr>
  <dimension ref="A1:AK54"/>
  <sheetViews>
    <sheetView showGridLines="0" zoomScale="80" zoomScaleNormal="80" workbookViewId="0">
      <selection activeCell="H25" sqref="H25"/>
    </sheetView>
  </sheetViews>
  <sheetFormatPr defaultColWidth="0" defaultRowHeight="15" customHeight="1" zeroHeight="1" x14ac:dyDescent="0.25"/>
  <cols>
    <col min="1" max="1" width="9.140625" customWidth="1"/>
    <col min="2" max="2" width="41.7109375" customWidth="1"/>
    <col min="3" max="3" width="19.7109375" customWidth="1"/>
    <col min="4" max="4" width="21.5703125" customWidth="1"/>
    <col min="5" max="5" width="30.140625" customWidth="1"/>
    <col min="6" max="6" width="35.5703125" customWidth="1"/>
    <col min="7" max="7" width="31.42578125" customWidth="1"/>
    <col min="8" max="8" width="44.85546875" customWidth="1"/>
    <col min="9" max="9" width="53.5703125" customWidth="1"/>
    <col min="10" max="11" width="37.7109375" customWidth="1"/>
    <col min="12" max="12" width="29" hidden="1" customWidth="1"/>
    <col min="13" max="17" width="19.7109375" hidden="1" customWidth="1"/>
    <col min="18" max="18" width="12.28515625" style="36" hidden="1" customWidth="1"/>
    <col min="19" max="19" width="9.140625" style="36" hidden="1" customWidth="1"/>
    <col min="20" max="20" width="13.28515625" style="36" hidden="1" customWidth="1"/>
    <col min="21" max="21" width="14" style="36" hidden="1" customWidth="1"/>
    <col min="22" max="22" width="19.140625" style="36" hidden="1" customWidth="1"/>
    <col min="23" max="23" width="10.7109375" style="36" hidden="1" customWidth="1"/>
    <col min="24" max="24" width="9.140625" style="36" hidden="1" customWidth="1"/>
    <col min="25" max="37" width="0" hidden="1" customWidth="1"/>
    <col min="38" max="16384" width="9.140625" hidden="1"/>
  </cols>
  <sheetData>
    <row r="1" spans="1:37" x14ac:dyDescent="0.25">
      <c r="O1" t="s">
        <v>9</v>
      </c>
      <c r="R1"/>
      <c r="U1"/>
      <c r="V1"/>
      <c r="W1"/>
      <c r="X1"/>
    </row>
    <row r="2" spans="1:37" ht="18" x14ac:dyDescent="0.25">
      <c r="B2" s="62" t="s">
        <v>3</v>
      </c>
      <c r="C2" s="408">
        <f>'2.Declaration'!E7</f>
        <v>0</v>
      </c>
      <c r="D2" s="408"/>
      <c r="E2" s="408"/>
      <c r="F2" s="20"/>
      <c r="G2" s="20"/>
      <c r="H2" s="20"/>
      <c r="I2" s="20"/>
      <c r="O2" t="s">
        <v>10</v>
      </c>
      <c r="R2"/>
      <c r="U2"/>
      <c r="V2"/>
      <c r="W2"/>
      <c r="X2"/>
    </row>
    <row r="3" spans="1:37" ht="18" x14ac:dyDescent="0.25">
      <c r="B3" s="64" t="s">
        <v>4</v>
      </c>
      <c r="C3" s="409">
        <f>'2.Declaration'!E11</f>
        <v>0</v>
      </c>
      <c r="D3" s="410"/>
      <c r="E3" s="410"/>
      <c r="F3" s="65"/>
      <c r="G3" s="20"/>
      <c r="H3" s="20"/>
      <c r="I3" s="20"/>
      <c r="O3" s="300" t="s">
        <v>23</v>
      </c>
      <c r="R3"/>
      <c r="U3"/>
      <c r="V3"/>
      <c r="W3"/>
      <c r="X3"/>
    </row>
    <row r="4" spans="1:37" ht="18" x14ac:dyDescent="0.25">
      <c r="B4" s="66" t="s">
        <v>11</v>
      </c>
      <c r="C4" s="382">
        <f>'2.Declaration'!E15</f>
        <v>0</v>
      </c>
      <c r="D4" s="383"/>
      <c r="E4" s="383"/>
      <c r="F4" s="67"/>
      <c r="G4" s="24"/>
      <c r="H4" s="24"/>
      <c r="I4" s="24"/>
      <c r="R4"/>
      <c r="U4"/>
      <c r="V4"/>
      <c r="W4"/>
      <c r="X4"/>
    </row>
    <row r="5" spans="1:37" x14ac:dyDescent="0.25"/>
    <row r="6" spans="1:37" ht="18" x14ac:dyDescent="0.25">
      <c r="B6" s="121" t="s">
        <v>70</v>
      </c>
      <c r="C6" s="4"/>
      <c r="D6" s="4"/>
      <c r="E6" s="4"/>
      <c r="F6" s="4"/>
      <c r="G6" s="4"/>
      <c r="H6" s="4"/>
      <c r="I6" s="4"/>
      <c r="J6" s="4"/>
      <c r="K6" s="5"/>
      <c r="M6" s="25"/>
      <c r="N6" s="125"/>
      <c r="O6" s="125"/>
      <c r="P6" s="125"/>
      <c r="Q6" s="36"/>
    </row>
    <row r="7" spans="1:37" ht="53.25" customHeight="1" x14ac:dyDescent="0.25">
      <c r="B7" s="432" t="s">
        <v>212</v>
      </c>
      <c r="C7" s="433"/>
      <c r="D7" s="433"/>
      <c r="E7" s="433"/>
      <c r="F7" s="433"/>
      <c r="G7" s="433"/>
      <c r="H7" s="433"/>
      <c r="I7" s="153"/>
      <c r="J7" s="153"/>
      <c r="K7" s="152"/>
      <c r="L7" s="152"/>
      <c r="M7" s="153"/>
      <c r="N7" s="125"/>
      <c r="O7" s="125"/>
      <c r="P7" s="125"/>
      <c r="Q7" s="125"/>
      <c r="R7" s="59"/>
      <c r="S7" s="59"/>
      <c r="T7" s="59"/>
      <c r="U7" s="59"/>
      <c r="V7" s="59"/>
      <c r="W7" s="59"/>
      <c r="X7" s="59"/>
      <c r="Y7" s="59"/>
    </row>
    <row r="8" spans="1:37" ht="18" customHeight="1" x14ac:dyDescent="0.25">
      <c r="B8" s="330" t="s">
        <v>247</v>
      </c>
      <c r="C8" s="331"/>
      <c r="D8" s="331"/>
      <c r="E8" s="331"/>
      <c r="F8" s="331"/>
      <c r="G8" s="331"/>
      <c r="H8" s="331"/>
      <c r="I8" s="331"/>
      <c r="J8" s="331"/>
      <c r="K8" s="414"/>
      <c r="L8" s="154"/>
      <c r="Q8" s="59" t="s">
        <v>10</v>
      </c>
      <c r="R8" s="59"/>
      <c r="S8"/>
      <c r="T8" s="59"/>
      <c r="U8"/>
      <c r="V8" s="59"/>
      <c r="W8" s="59"/>
      <c r="X8" s="59"/>
      <c r="Y8" s="59"/>
      <c r="Z8" s="59"/>
      <c r="AA8" s="59"/>
      <c r="AB8" s="59"/>
      <c r="AC8" s="59"/>
      <c r="AD8" s="59"/>
      <c r="AE8" s="59"/>
      <c r="AF8" s="59"/>
      <c r="AG8" s="59"/>
      <c r="AH8" s="36"/>
      <c r="AI8" s="36"/>
      <c r="AJ8" s="36"/>
      <c r="AK8" s="36"/>
    </row>
    <row r="9" spans="1:37" ht="18" customHeight="1" x14ac:dyDescent="0.25">
      <c r="B9" s="448" t="s">
        <v>43</v>
      </c>
      <c r="C9" s="449"/>
      <c r="D9" s="449"/>
      <c r="E9" s="449"/>
      <c r="F9" s="449"/>
      <c r="G9" s="449"/>
      <c r="H9" s="102"/>
      <c r="I9" s="69"/>
      <c r="J9" s="101"/>
      <c r="K9" s="57"/>
      <c r="L9" s="57"/>
      <c r="Q9" s="63" t="s">
        <v>9</v>
      </c>
      <c r="R9" s="59"/>
      <c r="S9"/>
      <c r="T9" s="63"/>
      <c r="U9"/>
      <c r="V9" s="59"/>
      <c r="W9" s="59"/>
      <c r="X9" s="59"/>
      <c r="Y9" s="59"/>
      <c r="Z9" s="59"/>
      <c r="AA9" s="59"/>
      <c r="AB9" s="59"/>
      <c r="AC9" s="59"/>
      <c r="AD9" s="59"/>
      <c r="AE9" s="59"/>
      <c r="AF9" s="59"/>
      <c r="AG9" s="59"/>
      <c r="AH9" s="36"/>
      <c r="AI9" s="36"/>
      <c r="AJ9" s="36"/>
      <c r="AK9" s="36"/>
    </row>
    <row r="10" spans="1:37" ht="18" customHeight="1" x14ac:dyDescent="0.25">
      <c r="B10" s="420" t="s">
        <v>36</v>
      </c>
      <c r="C10" s="400"/>
      <c r="D10" s="400"/>
      <c r="E10" s="400"/>
      <c r="F10" s="102"/>
      <c r="G10" s="102"/>
      <c r="H10" s="102"/>
      <c r="I10" s="69"/>
      <c r="J10" s="101"/>
      <c r="K10" s="126"/>
      <c r="L10" s="126"/>
      <c r="Q10" s="295" t="s">
        <v>23</v>
      </c>
      <c r="R10" s="59"/>
      <c r="S10" s="59"/>
      <c r="T10"/>
      <c r="U10"/>
      <c r="V10" s="59"/>
      <c r="W10" s="59"/>
      <c r="X10" s="59"/>
      <c r="Y10" s="59"/>
      <c r="Z10" s="59"/>
      <c r="AA10" s="59"/>
      <c r="AB10" s="59"/>
      <c r="AC10" s="59"/>
      <c r="AD10" s="59"/>
      <c r="AE10" s="59"/>
      <c r="AF10" s="59"/>
      <c r="AG10" s="59"/>
      <c r="AH10" s="36"/>
      <c r="AI10" s="36"/>
      <c r="AJ10" s="36"/>
      <c r="AK10" s="36"/>
    </row>
    <row r="11" spans="1:37" ht="18" customHeight="1" x14ac:dyDescent="0.25">
      <c r="B11" s="402"/>
      <c r="C11" s="403"/>
      <c r="D11" s="403"/>
      <c r="E11" s="403"/>
      <c r="F11" s="403"/>
      <c r="G11" s="403"/>
      <c r="H11" s="403"/>
      <c r="I11" s="94"/>
      <c r="J11" s="127"/>
      <c r="K11" s="104"/>
      <c r="L11" s="57"/>
      <c r="M11" s="59"/>
      <c r="N11" s="59"/>
      <c r="O11" s="59"/>
      <c r="P11" s="59"/>
      <c r="Q11" s="59"/>
      <c r="R11" s="59"/>
      <c r="S11" s="59"/>
      <c r="T11" s="59"/>
      <c r="U11" s="59"/>
      <c r="V11" s="59"/>
      <c r="W11" s="59"/>
      <c r="X11" s="59"/>
      <c r="Y11" s="59"/>
      <c r="Z11" s="59"/>
      <c r="AA11" s="59"/>
      <c r="AB11" s="59"/>
      <c r="AC11" s="59"/>
      <c r="AD11" s="59"/>
      <c r="AE11" s="59"/>
      <c r="AF11" s="59"/>
      <c r="AG11" s="59"/>
      <c r="AH11" s="36"/>
      <c r="AI11" s="36"/>
      <c r="AJ11" s="36"/>
      <c r="AK11" s="36"/>
    </row>
    <row r="12" spans="1:37" ht="18" customHeight="1" x14ac:dyDescent="0.25">
      <c r="B12" s="26"/>
      <c r="C12" s="26"/>
      <c r="D12" s="26"/>
      <c r="E12" s="26"/>
      <c r="F12" s="26"/>
      <c r="G12" s="26"/>
      <c r="H12" s="26"/>
      <c r="I12" s="26"/>
      <c r="J12" s="26"/>
      <c r="K12" s="26"/>
      <c r="L12" s="26"/>
      <c r="M12" s="26"/>
      <c r="N12" s="26"/>
      <c r="O12" s="26"/>
      <c r="P12" s="26"/>
      <c r="Q12" s="26"/>
    </row>
    <row r="13" spans="1:37" ht="18" x14ac:dyDescent="0.25">
      <c r="B13" s="105"/>
      <c r="C13" s="26"/>
      <c r="D13" s="26"/>
      <c r="E13" s="26"/>
      <c r="F13" s="26"/>
      <c r="G13" s="26"/>
      <c r="H13" s="26"/>
      <c r="I13" s="26"/>
      <c r="J13" s="26"/>
      <c r="K13" s="26"/>
      <c r="L13" s="26"/>
      <c r="M13" s="26"/>
      <c r="N13" s="26"/>
      <c r="O13" s="26"/>
      <c r="P13" s="26"/>
      <c r="Q13" s="26"/>
      <c r="R13" s="59"/>
      <c r="S13" s="59"/>
      <c r="T13" s="59"/>
      <c r="U13" s="59"/>
      <c r="V13" s="59"/>
      <c r="W13" s="59"/>
      <c r="X13" s="59"/>
      <c r="Y13" s="59"/>
    </row>
    <row r="14" spans="1:37" ht="18" x14ac:dyDescent="0.25">
      <c r="B14" s="26"/>
      <c r="C14" s="26"/>
      <c r="D14" s="26"/>
      <c r="E14" s="26"/>
      <c r="F14" s="26"/>
      <c r="G14" s="26"/>
      <c r="H14" s="26"/>
      <c r="I14" s="26"/>
      <c r="K14" s="26"/>
      <c r="L14" s="26"/>
      <c r="M14" s="155"/>
      <c r="N14" s="26"/>
      <c r="O14" s="26"/>
      <c r="P14" s="26"/>
      <c r="Q14" s="26"/>
      <c r="R14" s="129"/>
      <c r="S14" s="129"/>
      <c r="T14" s="129"/>
      <c r="U14" s="59"/>
      <c r="V14" s="59"/>
      <c r="W14" s="59"/>
      <c r="X14" s="59"/>
      <c r="Y14" s="59"/>
    </row>
    <row r="15" spans="1:37" ht="45.75" customHeight="1" x14ac:dyDescent="0.3">
      <c r="A15" s="57"/>
      <c r="B15" s="73" t="s">
        <v>15</v>
      </c>
      <c r="C15" s="73" t="s">
        <v>16</v>
      </c>
      <c r="D15" s="73" t="s">
        <v>191</v>
      </c>
      <c r="E15" s="73" t="s">
        <v>71</v>
      </c>
      <c r="F15" s="73" t="s">
        <v>145</v>
      </c>
      <c r="G15" s="73" t="s">
        <v>194</v>
      </c>
      <c r="H15" s="73" t="s">
        <v>144</v>
      </c>
      <c r="I15" s="73" t="s">
        <v>17</v>
      </c>
      <c r="J15" s="73" t="s">
        <v>61</v>
      </c>
      <c r="K15" s="73" t="s">
        <v>18</v>
      </c>
      <c r="L15" s="26"/>
      <c r="M15" s="156" t="s">
        <v>68</v>
      </c>
      <c r="N15" s="157" t="s">
        <v>69</v>
      </c>
      <c r="O15" s="132" t="s">
        <v>49</v>
      </c>
      <c r="P15" s="132" t="s">
        <v>50</v>
      </c>
      <c r="Q15" s="132" t="s">
        <v>51</v>
      </c>
      <c r="R15" s="133" t="s">
        <v>72</v>
      </c>
      <c r="S15" s="133" t="s">
        <v>73</v>
      </c>
      <c r="T15" s="133" t="s">
        <v>53</v>
      </c>
      <c r="V15" s="59"/>
      <c r="W15" s="59"/>
      <c r="X15" s="59"/>
    </row>
    <row r="16" spans="1:37" s="1" customFormat="1" ht="15" customHeight="1" x14ac:dyDescent="0.25">
      <c r="B16" s="76"/>
      <c r="C16" s="138">
        <v>0</v>
      </c>
      <c r="D16" s="287"/>
      <c r="E16" s="299" t="s">
        <v>23</v>
      </c>
      <c r="F16" s="296" t="s">
        <v>23</v>
      </c>
      <c r="G16" s="289"/>
      <c r="H16" s="150" t="str">
        <f t="shared" ref="H16:H35" si="0">IF(AND(F16="Yes",G16&gt;0),N16,"-")</f>
        <v>-</v>
      </c>
      <c r="I16" s="150" t="str">
        <f t="shared" ref="I16:I35" si="1">IF(AND(E16="Yes",F16="No"),"GST claimable in full",IF(AND(E16="Yes",N16="Yes"),"To apportion GST claim",IF(AND(E16="Yes",N16="No"),"GST claimable in full",IF(E16="No","Cannot claim GST incurred","-"))))</f>
        <v>-</v>
      </c>
      <c r="J16" s="139">
        <v>0</v>
      </c>
      <c r="K16" s="80">
        <f>IF(AND(E16="Yes",F16="No"),C16,IF(AND(E16="Yes",N16="Yes"),T16,IF(AND(E16="Yes",N16="No"),C16,IF(E16="No",0,0))))</f>
        <v>0</v>
      </c>
      <c r="L16" s="26">
        <f>IF(K16&gt;0,1,0)</f>
        <v>0</v>
      </c>
      <c r="M16" s="243">
        <f>(YEAR('2.Declaration'!$E$15)-YEAR(G16))*12+(MONTH('2.Declaration'!$E$15)-MONTH(G16))</f>
        <v>0</v>
      </c>
      <c r="N16" s="134" t="str">
        <f>IF(M16&lt;6,"No",IF(M16&gt;6,"Yes",IF(DAY(G16)&gt;=DAY('2.Declaration'!$E$15),"No","Yes")))</f>
        <v>No</v>
      </c>
      <c r="O16" s="243">
        <f>('2.Declaration'!$E$15-G16)</f>
        <v>0</v>
      </c>
      <c r="P16" s="158">
        <f>J16/365</f>
        <v>0</v>
      </c>
      <c r="Q16" s="135">
        <f>O16*P16*8%</f>
        <v>0</v>
      </c>
      <c r="R16" s="129">
        <f t="shared" ref="R16:R35" si="2">IF(G16= 0, C16,Q16)</f>
        <v>0</v>
      </c>
      <c r="S16" s="159">
        <f>C16-R16</f>
        <v>0</v>
      </c>
      <c r="T16" s="1">
        <f>IF(G16=0,0,IF(J16=0,0,IF(S16&lt;0,0,S16)))</f>
        <v>0</v>
      </c>
      <c r="W16" s="63"/>
    </row>
    <row r="17" spans="1:24" ht="18" x14ac:dyDescent="0.25">
      <c r="B17" s="76"/>
      <c r="C17" s="138">
        <v>0</v>
      </c>
      <c r="D17" s="287"/>
      <c r="E17" s="299" t="s">
        <v>23</v>
      </c>
      <c r="F17" s="296" t="s">
        <v>23</v>
      </c>
      <c r="G17" s="289"/>
      <c r="H17" s="150" t="str">
        <f t="shared" si="0"/>
        <v>-</v>
      </c>
      <c r="I17" s="150" t="str">
        <f t="shared" si="1"/>
        <v>-</v>
      </c>
      <c r="J17" s="139">
        <v>0</v>
      </c>
      <c r="K17" s="80">
        <f t="shared" ref="K17:K35" si="3">IF(AND(E17="Yes",F17="No"),C17,IF(AND(E17="Yes",N17="Yes"),T17,IF(AND(E17="Yes",N17="No"),C17,IF(E17="No",0,0))))</f>
        <v>0</v>
      </c>
      <c r="L17" s="26">
        <f t="shared" ref="L17:L35" si="4">IF(K17&gt;0,1,0)</f>
        <v>0</v>
      </c>
      <c r="M17" s="243">
        <f>(YEAR('2.Declaration'!$E$15)-YEAR(G17))*12+(MONTH('2.Declaration'!$E$15)-MONTH(G17))</f>
        <v>0</v>
      </c>
      <c r="N17" s="134" t="str">
        <f>IF(M17&lt;6,"No",IF(M17&gt;6,"Yes",IF(DAY(G17)&gt;=DAY('2.Declaration'!$E$15),"No","Yes")))</f>
        <v>No</v>
      </c>
      <c r="O17" s="243">
        <f>('2.Declaration'!$E$15-G17)</f>
        <v>0</v>
      </c>
      <c r="P17" s="158">
        <f t="shared" ref="P17:P35" si="5">J17/365</f>
        <v>0</v>
      </c>
      <c r="Q17" s="135">
        <f t="shared" ref="Q17:Q35" si="6">O17*P17*8%</f>
        <v>0</v>
      </c>
      <c r="R17" s="129">
        <f t="shared" si="2"/>
        <v>0</v>
      </c>
      <c r="S17" s="159">
        <f t="shared" ref="S17:S35" si="7">C17-R17</f>
        <v>0</v>
      </c>
      <c r="T17" s="1">
        <f t="shared" ref="T17:T35" si="8">IF(G17=0,0,IF(J17=0,0,IF(S17&lt;0,0,S17)))</f>
        <v>0</v>
      </c>
      <c r="W17"/>
      <c r="X17"/>
    </row>
    <row r="18" spans="1:24" ht="18" x14ac:dyDescent="0.25">
      <c r="A18" s="1"/>
      <c r="B18" s="76"/>
      <c r="C18" s="138">
        <v>0</v>
      </c>
      <c r="D18" s="287"/>
      <c r="E18" s="299" t="s">
        <v>23</v>
      </c>
      <c r="F18" s="296" t="s">
        <v>23</v>
      </c>
      <c r="G18" s="289"/>
      <c r="H18" s="150" t="str">
        <f t="shared" si="0"/>
        <v>-</v>
      </c>
      <c r="I18" s="150" t="str">
        <f t="shared" si="1"/>
        <v>-</v>
      </c>
      <c r="J18" s="139">
        <v>0</v>
      </c>
      <c r="K18" s="80">
        <f t="shared" si="3"/>
        <v>0</v>
      </c>
      <c r="L18" s="26">
        <f t="shared" si="4"/>
        <v>0</v>
      </c>
      <c r="M18" s="243">
        <f>(YEAR('2.Declaration'!$E$15)-YEAR(G18))*12+(MONTH('2.Declaration'!$E$15)-MONTH(G18))</f>
        <v>0</v>
      </c>
      <c r="N18" s="134" t="str">
        <f>IF(M18&lt;6,"No",IF(M18&gt;6,"Yes",IF(DAY(G18)&gt;=DAY('2.Declaration'!$E$15),"No","Yes")))</f>
        <v>No</v>
      </c>
      <c r="O18" s="243">
        <f>('2.Declaration'!$E$15-G18)</f>
        <v>0</v>
      </c>
      <c r="P18" s="158">
        <f t="shared" si="5"/>
        <v>0</v>
      </c>
      <c r="Q18" s="135">
        <f t="shared" si="6"/>
        <v>0</v>
      </c>
      <c r="R18" s="129">
        <f t="shared" si="2"/>
        <v>0</v>
      </c>
      <c r="S18" s="159">
        <f t="shared" si="7"/>
        <v>0</v>
      </c>
      <c r="T18" s="1">
        <f t="shared" si="8"/>
        <v>0</v>
      </c>
      <c r="W18"/>
      <c r="X18"/>
    </row>
    <row r="19" spans="1:24" ht="18" x14ac:dyDescent="0.25">
      <c r="B19" s="76"/>
      <c r="C19" s="138">
        <v>0</v>
      </c>
      <c r="D19" s="287"/>
      <c r="E19" s="299" t="s">
        <v>23</v>
      </c>
      <c r="F19" s="296" t="s">
        <v>23</v>
      </c>
      <c r="G19" s="289"/>
      <c r="H19" s="150" t="str">
        <f t="shared" si="0"/>
        <v>-</v>
      </c>
      <c r="I19" s="150" t="str">
        <f t="shared" si="1"/>
        <v>-</v>
      </c>
      <c r="J19" s="139">
        <v>0</v>
      </c>
      <c r="K19" s="80">
        <f t="shared" si="3"/>
        <v>0</v>
      </c>
      <c r="L19" s="26">
        <f t="shared" si="4"/>
        <v>0</v>
      </c>
      <c r="M19" s="243">
        <f>(YEAR('2.Declaration'!$E$15)-YEAR(G19))*12+(MONTH('2.Declaration'!$E$15)-MONTH(G19))</f>
        <v>0</v>
      </c>
      <c r="N19" s="134" t="str">
        <f>IF(M19&lt;6,"No",IF(M19&gt;6,"Yes",IF(DAY(G19)&gt;=DAY('2.Declaration'!$E$15),"No","Yes")))</f>
        <v>No</v>
      </c>
      <c r="O19" s="243">
        <f>('2.Declaration'!$E$15-G19)</f>
        <v>0</v>
      </c>
      <c r="P19" s="158">
        <f t="shared" si="5"/>
        <v>0</v>
      </c>
      <c r="Q19" s="135">
        <f t="shared" si="6"/>
        <v>0</v>
      </c>
      <c r="R19" s="129">
        <f t="shared" si="2"/>
        <v>0</v>
      </c>
      <c r="S19" s="159">
        <f t="shared" si="7"/>
        <v>0</v>
      </c>
      <c r="T19" s="1">
        <f t="shared" si="8"/>
        <v>0</v>
      </c>
      <c r="W19"/>
      <c r="X19"/>
    </row>
    <row r="20" spans="1:24" ht="18" x14ac:dyDescent="0.25">
      <c r="A20" s="1"/>
      <c r="B20" s="76"/>
      <c r="C20" s="138">
        <v>0</v>
      </c>
      <c r="D20" s="287"/>
      <c r="E20" s="299" t="s">
        <v>23</v>
      </c>
      <c r="F20" s="296" t="s">
        <v>23</v>
      </c>
      <c r="G20" s="289"/>
      <c r="H20" s="150" t="str">
        <f t="shared" si="0"/>
        <v>-</v>
      </c>
      <c r="I20" s="150" t="str">
        <f t="shared" si="1"/>
        <v>-</v>
      </c>
      <c r="J20" s="139">
        <v>0</v>
      </c>
      <c r="K20" s="80">
        <f t="shared" si="3"/>
        <v>0</v>
      </c>
      <c r="L20" s="26">
        <f t="shared" si="4"/>
        <v>0</v>
      </c>
      <c r="M20" s="243">
        <f>(YEAR('2.Declaration'!$E$15)-YEAR(G20))*12+(MONTH('2.Declaration'!$E$15)-MONTH(G20))</f>
        <v>0</v>
      </c>
      <c r="N20" s="134" t="str">
        <f>IF(M20&lt;6,"No",IF(M20&gt;6,"Yes",IF(DAY(G20)&gt;=DAY('2.Declaration'!$E$15),"No","Yes")))</f>
        <v>No</v>
      </c>
      <c r="O20" s="243">
        <f>('2.Declaration'!$E$15-G20)</f>
        <v>0</v>
      </c>
      <c r="P20" s="158">
        <f t="shared" si="5"/>
        <v>0</v>
      </c>
      <c r="Q20" s="135">
        <f t="shared" si="6"/>
        <v>0</v>
      </c>
      <c r="R20" s="129">
        <f t="shared" si="2"/>
        <v>0</v>
      </c>
      <c r="S20" s="159">
        <f t="shared" si="7"/>
        <v>0</v>
      </c>
      <c r="T20" s="1">
        <f t="shared" si="8"/>
        <v>0</v>
      </c>
      <c r="W20"/>
      <c r="X20"/>
    </row>
    <row r="21" spans="1:24" ht="18" x14ac:dyDescent="0.25">
      <c r="B21" s="76"/>
      <c r="C21" s="138">
        <v>0</v>
      </c>
      <c r="D21" s="287"/>
      <c r="E21" s="299" t="s">
        <v>23</v>
      </c>
      <c r="F21" s="296" t="s">
        <v>23</v>
      </c>
      <c r="G21" s="289"/>
      <c r="H21" s="150" t="str">
        <f t="shared" si="0"/>
        <v>-</v>
      </c>
      <c r="I21" s="150" t="str">
        <f t="shared" si="1"/>
        <v>-</v>
      </c>
      <c r="J21" s="139">
        <v>0</v>
      </c>
      <c r="K21" s="80">
        <f t="shared" si="3"/>
        <v>0</v>
      </c>
      <c r="L21" s="26">
        <f t="shared" si="4"/>
        <v>0</v>
      </c>
      <c r="M21" s="243">
        <f>(YEAR('2.Declaration'!$E$15)-YEAR(G21))*12+(MONTH('2.Declaration'!$E$15)-MONTH(G21))</f>
        <v>0</v>
      </c>
      <c r="N21" s="134" t="str">
        <f>IF(M21&lt;6,"No",IF(M21&gt;6,"Yes",IF(DAY(G21)&gt;=DAY('2.Declaration'!$E$15),"No","Yes")))</f>
        <v>No</v>
      </c>
      <c r="O21" s="243">
        <f>('2.Declaration'!$E$15-G21)</f>
        <v>0</v>
      </c>
      <c r="P21" s="158">
        <f t="shared" si="5"/>
        <v>0</v>
      </c>
      <c r="Q21" s="135">
        <f t="shared" si="6"/>
        <v>0</v>
      </c>
      <c r="R21" s="129">
        <f t="shared" si="2"/>
        <v>0</v>
      </c>
      <c r="S21" s="159">
        <f t="shared" si="7"/>
        <v>0</v>
      </c>
      <c r="T21" s="1">
        <f t="shared" si="8"/>
        <v>0</v>
      </c>
      <c r="W21"/>
      <c r="X21"/>
    </row>
    <row r="22" spans="1:24" ht="18" x14ac:dyDescent="0.25">
      <c r="A22" s="1"/>
      <c r="B22" s="76"/>
      <c r="C22" s="138">
        <v>0</v>
      </c>
      <c r="D22" s="287"/>
      <c r="E22" s="299" t="s">
        <v>23</v>
      </c>
      <c r="F22" s="296" t="s">
        <v>23</v>
      </c>
      <c r="G22" s="289"/>
      <c r="H22" s="150" t="str">
        <f t="shared" si="0"/>
        <v>-</v>
      </c>
      <c r="I22" s="150" t="str">
        <f t="shared" si="1"/>
        <v>-</v>
      </c>
      <c r="J22" s="139">
        <v>0</v>
      </c>
      <c r="K22" s="80">
        <f t="shared" si="3"/>
        <v>0</v>
      </c>
      <c r="L22" s="26">
        <f t="shared" si="4"/>
        <v>0</v>
      </c>
      <c r="M22" s="243">
        <f>(YEAR('2.Declaration'!$E$15)-YEAR(G22))*12+(MONTH('2.Declaration'!$E$15)-MONTH(G22))</f>
        <v>0</v>
      </c>
      <c r="N22" s="134" t="str">
        <f>IF(M22&lt;6,"No",IF(M22&gt;6,"Yes",IF(DAY(G22)&gt;=DAY('2.Declaration'!$E$15),"No","Yes")))</f>
        <v>No</v>
      </c>
      <c r="O22" s="243">
        <f>('2.Declaration'!$E$15-G22)</f>
        <v>0</v>
      </c>
      <c r="P22" s="158">
        <f t="shared" si="5"/>
        <v>0</v>
      </c>
      <c r="Q22" s="135">
        <f t="shared" si="6"/>
        <v>0</v>
      </c>
      <c r="R22" s="129">
        <f t="shared" si="2"/>
        <v>0</v>
      </c>
      <c r="S22" s="159">
        <f t="shared" si="7"/>
        <v>0</v>
      </c>
      <c r="T22" s="1">
        <f t="shared" si="8"/>
        <v>0</v>
      </c>
      <c r="W22"/>
      <c r="X22"/>
    </row>
    <row r="23" spans="1:24" ht="18" x14ac:dyDescent="0.25">
      <c r="B23" s="76"/>
      <c r="C23" s="138">
        <v>0</v>
      </c>
      <c r="D23" s="287"/>
      <c r="E23" s="299" t="s">
        <v>23</v>
      </c>
      <c r="F23" s="296" t="s">
        <v>23</v>
      </c>
      <c r="G23" s="289"/>
      <c r="H23" s="150" t="str">
        <f t="shared" si="0"/>
        <v>-</v>
      </c>
      <c r="I23" s="150" t="str">
        <f t="shared" si="1"/>
        <v>-</v>
      </c>
      <c r="J23" s="139">
        <v>0</v>
      </c>
      <c r="K23" s="80">
        <f t="shared" si="3"/>
        <v>0</v>
      </c>
      <c r="L23" s="26">
        <f t="shared" si="4"/>
        <v>0</v>
      </c>
      <c r="M23" s="243">
        <f>(YEAR('2.Declaration'!$E$15)-YEAR(G23))*12+(MONTH('2.Declaration'!$E$15)-MONTH(G23))</f>
        <v>0</v>
      </c>
      <c r="N23" s="134" t="str">
        <f>IF(M23&lt;6,"No",IF(M23&gt;6,"Yes",IF(DAY(G23)&gt;=DAY('2.Declaration'!$E$15),"No","Yes")))</f>
        <v>No</v>
      </c>
      <c r="O23" s="243">
        <f>('2.Declaration'!$E$15-G23)</f>
        <v>0</v>
      </c>
      <c r="P23" s="158">
        <f t="shared" si="5"/>
        <v>0</v>
      </c>
      <c r="Q23" s="135">
        <f t="shared" si="6"/>
        <v>0</v>
      </c>
      <c r="R23" s="129">
        <f t="shared" si="2"/>
        <v>0</v>
      </c>
      <c r="S23" s="159">
        <f t="shared" si="7"/>
        <v>0</v>
      </c>
      <c r="T23" s="1">
        <f t="shared" si="8"/>
        <v>0</v>
      </c>
      <c r="W23"/>
      <c r="X23"/>
    </row>
    <row r="24" spans="1:24" ht="18" x14ac:dyDescent="0.25">
      <c r="A24" s="1"/>
      <c r="B24" s="76"/>
      <c r="C24" s="138">
        <v>0</v>
      </c>
      <c r="D24" s="287"/>
      <c r="E24" s="299" t="s">
        <v>23</v>
      </c>
      <c r="F24" s="296" t="s">
        <v>23</v>
      </c>
      <c r="G24" s="289"/>
      <c r="H24" s="150" t="str">
        <f t="shared" si="0"/>
        <v>-</v>
      </c>
      <c r="I24" s="150" t="str">
        <f t="shared" si="1"/>
        <v>-</v>
      </c>
      <c r="J24" s="139">
        <v>0</v>
      </c>
      <c r="K24" s="80">
        <f t="shared" si="3"/>
        <v>0</v>
      </c>
      <c r="L24" s="26">
        <f t="shared" si="4"/>
        <v>0</v>
      </c>
      <c r="M24" s="243">
        <f>(YEAR('2.Declaration'!$E$15)-YEAR(G24))*12+(MONTH('2.Declaration'!$E$15)-MONTH(G24))</f>
        <v>0</v>
      </c>
      <c r="N24" s="134" t="str">
        <f>IF(M24&lt;6,"No",IF(M24&gt;6,"Yes",IF(DAY(G24)&gt;=DAY('2.Declaration'!$E$15),"No","Yes")))</f>
        <v>No</v>
      </c>
      <c r="O24" s="243">
        <f>('2.Declaration'!$E$15-G24)</f>
        <v>0</v>
      </c>
      <c r="P24" s="158">
        <f t="shared" si="5"/>
        <v>0</v>
      </c>
      <c r="Q24" s="135">
        <f t="shared" si="6"/>
        <v>0</v>
      </c>
      <c r="R24" s="129">
        <f t="shared" si="2"/>
        <v>0</v>
      </c>
      <c r="S24" s="159">
        <f t="shared" si="7"/>
        <v>0</v>
      </c>
      <c r="T24" s="1">
        <f t="shared" si="8"/>
        <v>0</v>
      </c>
      <c r="W24"/>
      <c r="X24"/>
    </row>
    <row r="25" spans="1:24" ht="18" x14ac:dyDescent="0.25">
      <c r="B25" s="76"/>
      <c r="C25" s="138">
        <v>0</v>
      </c>
      <c r="D25" s="287"/>
      <c r="E25" s="299" t="s">
        <v>23</v>
      </c>
      <c r="F25" s="296" t="s">
        <v>23</v>
      </c>
      <c r="G25" s="289"/>
      <c r="H25" s="150" t="str">
        <f t="shared" si="0"/>
        <v>-</v>
      </c>
      <c r="I25" s="150" t="str">
        <f t="shared" si="1"/>
        <v>-</v>
      </c>
      <c r="J25" s="139">
        <v>0</v>
      </c>
      <c r="K25" s="80">
        <f t="shared" si="3"/>
        <v>0</v>
      </c>
      <c r="L25" s="26">
        <f t="shared" si="4"/>
        <v>0</v>
      </c>
      <c r="M25" s="243">
        <f>(YEAR('2.Declaration'!$E$15)-YEAR(G25))*12+(MONTH('2.Declaration'!$E$15)-MONTH(G25))</f>
        <v>0</v>
      </c>
      <c r="N25" s="134" t="str">
        <f>IF(M25&lt;6,"No",IF(M25&gt;6,"Yes",IF(DAY(G25)&gt;=DAY('2.Declaration'!$E$15),"No","Yes")))</f>
        <v>No</v>
      </c>
      <c r="O25" s="243">
        <f>('2.Declaration'!$E$15-G25)</f>
        <v>0</v>
      </c>
      <c r="P25" s="158">
        <f t="shared" si="5"/>
        <v>0</v>
      </c>
      <c r="Q25" s="135">
        <f t="shared" si="6"/>
        <v>0</v>
      </c>
      <c r="R25" s="129">
        <f t="shared" si="2"/>
        <v>0</v>
      </c>
      <c r="S25" s="159">
        <f t="shared" si="7"/>
        <v>0</v>
      </c>
      <c r="T25" s="1">
        <f t="shared" si="8"/>
        <v>0</v>
      </c>
      <c r="W25"/>
      <c r="X25"/>
    </row>
    <row r="26" spans="1:24" ht="18" x14ac:dyDescent="0.25">
      <c r="A26" s="1"/>
      <c r="B26" s="76"/>
      <c r="C26" s="138">
        <v>0</v>
      </c>
      <c r="D26" s="287"/>
      <c r="E26" s="299" t="s">
        <v>23</v>
      </c>
      <c r="F26" s="296" t="s">
        <v>23</v>
      </c>
      <c r="G26" s="289"/>
      <c r="H26" s="150" t="str">
        <f t="shared" si="0"/>
        <v>-</v>
      </c>
      <c r="I26" s="150" t="str">
        <f t="shared" si="1"/>
        <v>-</v>
      </c>
      <c r="J26" s="139">
        <v>0</v>
      </c>
      <c r="K26" s="80">
        <f t="shared" si="3"/>
        <v>0</v>
      </c>
      <c r="L26" s="26">
        <f t="shared" si="4"/>
        <v>0</v>
      </c>
      <c r="M26" s="243">
        <f>(YEAR('2.Declaration'!$E$15)-YEAR(G26))*12+(MONTH('2.Declaration'!$E$15)-MONTH(G26))</f>
        <v>0</v>
      </c>
      <c r="N26" s="134" t="str">
        <f>IF(M26&lt;6,"No",IF(M26&gt;6,"Yes",IF(DAY(G26)&gt;=DAY('2.Declaration'!$E$15),"No","Yes")))</f>
        <v>No</v>
      </c>
      <c r="O26" s="243">
        <f>('2.Declaration'!$E$15-G26)</f>
        <v>0</v>
      </c>
      <c r="P26" s="158">
        <f t="shared" si="5"/>
        <v>0</v>
      </c>
      <c r="Q26" s="135">
        <f t="shared" si="6"/>
        <v>0</v>
      </c>
      <c r="R26" s="129">
        <f t="shared" si="2"/>
        <v>0</v>
      </c>
      <c r="S26" s="159">
        <f t="shared" si="7"/>
        <v>0</v>
      </c>
      <c r="T26" s="1">
        <f t="shared" si="8"/>
        <v>0</v>
      </c>
      <c r="W26"/>
      <c r="X26"/>
    </row>
    <row r="27" spans="1:24" ht="18" x14ac:dyDescent="0.25">
      <c r="B27" s="76"/>
      <c r="C27" s="138">
        <v>0</v>
      </c>
      <c r="D27" s="287"/>
      <c r="E27" s="299" t="s">
        <v>23</v>
      </c>
      <c r="F27" s="296" t="s">
        <v>23</v>
      </c>
      <c r="G27" s="289"/>
      <c r="H27" s="150" t="str">
        <f t="shared" si="0"/>
        <v>-</v>
      </c>
      <c r="I27" s="150" t="str">
        <f t="shared" si="1"/>
        <v>-</v>
      </c>
      <c r="J27" s="139">
        <v>0</v>
      </c>
      <c r="K27" s="80">
        <f t="shared" si="3"/>
        <v>0</v>
      </c>
      <c r="L27" s="26">
        <f t="shared" si="4"/>
        <v>0</v>
      </c>
      <c r="M27" s="243">
        <f>(YEAR('2.Declaration'!$E$15)-YEAR(G27))*12+(MONTH('2.Declaration'!$E$15)-MONTH(G27))</f>
        <v>0</v>
      </c>
      <c r="N27" s="134" t="str">
        <f>IF(M27&lt;6,"No",IF(M27&gt;6,"Yes",IF(DAY(G27)&gt;=DAY('2.Declaration'!$E$15),"No","Yes")))</f>
        <v>No</v>
      </c>
      <c r="O27" s="243">
        <f>('2.Declaration'!$E$15-G27)</f>
        <v>0</v>
      </c>
      <c r="P27" s="158">
        <f t="shared" si="5"/>
        <v>0</v>
      </c>
      <c r="Q27" s="135">
        <f t="shared" si="6"/>
        <v>0</v>
      </c>
      <c r="R27" s="129">
        <f t="shared" si="2"/>
        <v>0</v>
      </c>
      <c r="S27" s="159">
        <f t="shared" si="7"/>
        <v>0</v>
      </c>
      <c r="T27" s="1">
        <f t="shared" si="8"/>
        <v>0</v>
      </c>
      <c r="W27"/>
      <c r="X27"/>
    </row>
    <row r="28" spans="1:24" ht="18" x14ac:dyDescent="0.25">
      <c r="A28" s="1"/>
      <c r="B28" s="76"/>
      <c r="C28" s="138">
        <v>0</v>
      </c>
      <c r="D28" s="287"/>
      <c r="E28" s="299" t="s">
        <v>23</v>
      </c>
      <c r="F28" s="296" t="s">
        <v>23</v>
      </c>
      <c r="G28" s="289"/>
      <c r="H28" s="150" t="str">
        <f t="shared" si="0"/>
        <v>-</v>
      </c>
      <c r="I28" s="150" t="str">
        <f t="shared" si="1"/>
        <v>-</v>
      </c>
      <c r="J28" s="139">
        <v>0</v>
      </c>
      <c r="K28" s="80">
        <f t="shared" si="3"/>
        <v>0</v>
      </c>
      <c r="L28" s="26">
        <f t="shared" si="4"/>
        <v>0</v>
      </c>
      <c r="M28" s="243">
        <f>(YEAR('2.Declaration'!$E$15)-YEAR(G28))*12+(MONTH('2.Declaration'!$E$15)-MONTH(G28))</f>
        <v>0</v>
      </c>
      <c r="N28" s="134" t="str">
        <f>IF(M28&lt;6,"No",IF(M28&gt;6,"Yes",IF(DAY(G28)&gt;=DAY('2.Declaration'!$E$15),"No","Yes")))</f>
        <v>No</v>
      </c>
      <c r="O28" s="243">
        <f>('2.Declaration'!$E$15-G28)</f>
        <v>0</v>
      </c>
      <c r="P28" s="158">
        <f t="shared" si="5"/>
        <v>0</v>
      </c>
      <c r="Q28" s="135">
        <f t="shared" si="6"/>
        <v>0</v>
      </c>
      <c r="R28" s="129">
        <f t="shared" si="2"/>
        <v>0</v>
      </c>
      <c r="S28" s="159">
        <f t="shared" si="7"/>
        <v>0</v>
      </c>
      <c r="T28" s="1">
        <f t="shared" si="8"/>
        <v>0</v>
      </c>
      <c r="W28"/>
      <c r="X28"/>
    </row>
    <row r="29" spans="1:24" ht="18" x14ac:dyDescent="0.25">
      <c r="B29" s="76"/>
      <c r="C29" s="138">
        <v>0</v>
      </c>
      <c r="D29" s="287"/>
      <c r="E29" s="299" t="s">
        <v>23</v>
      </c>
      <c r="F29" s="296" t="s">
        <v>23</v>
      </c>
      <c r="G29" s="289"/>
      <c r="H29" s="150" t="str">
        <f t="shared" si="0"/>
        <v>-</v>
      </c>
      <c r="I29" s="150" t="str">
        <f t="shared" si="1"/>
        <v>-</v>
      </c>
      <c r="J29" s="139">
        <v>0</v>
      </c>
      <c r="K29" s="80">
        <f t="shared" si="3"/>
        <v>0</v>
      </c>
      <c r="L29" s="26">
        <f t="shared" si="4"/>
        <v>0</v>
      </c>
      <c r="M29" s="243">
        <f>(YEAR('2.Declaration'!$E$15)-YEAR(G29))*12+(MONTH('2.Declaration'!$E$15)-MONTH(G29))</f>
        <v>0</v>
      </c>
      <c r="N29" s="134" t="str">
        <f>IF(M29&lt;6,"No",IF(M29&gt;6,"Yes",IF(DAY(G29)&gt;=DAY('2.Declaration'!$E$15),"No","Yes")))</f>
        <v>No</v>
      </c>
      <c r="O29" s="243">
        <f>('2.Declaration'!$E$15-G29)</f>
        <v>0</v>
      </c>
      <c r="P29" s="158">
        <f t="shared" si="5"/>
        <v>0</v>
      </c>
      <c r="Q29" s="135">
        <f t="shared" si="6"/>
        <v>0</v>
      </c>
      <c r="R29" s="129">
        <f t="shared" si="2"/>
        <v>0</v>
      </c>
      <c r="S29" s="159">
        <f t="shared" si="7"/>
        <v>0</v>
      </c>
      <c r="T29" s="1">
        <f t="shared" si="8"/>
        <v>0</v>
      </c>
      <c r="W29"/>
      <c r="X29"/>
    </row>
    <row r="30" spans="1:24" ht="18" x14ac:dyDescent="0.25">
      <c r="A30" s="1"/>
      <c r="B30" s="76"/>
      <c r="C30" s="138">
        <v>0</v>
      </c>
      <c r="D30" s="287"/>
      <c r="E30" s="299" t="s">
        <v>23</v>
      </c>
      <c r="F30" s="296" t="s">
        <v>23</v>
      </c>
      <c r="G30" s="289"/>
      <c r="H30" s="150" t="str">
        <f t="shared" si="0"/>
        <v>-</v>
      </c>
      <c r="I30" s="150" t="str">
        <f t="shared" si="1"/>
        <v>-</v>
      </c>
      <c r="J30" s="139">
        <v>0</v>
      </c>
      <c r="K30" s="80">
        <f t="shared" si="3"/>
        <v>0</v>
      </c>
      <c r="L30" s="26">
        <f t="shared" si="4"/>
        <v>0</v>
      </c>
      <c r="M30" s="243">
        <f>(YEAR('2.Declaration'!$E$15)-YEAR(G30))*12+(MONTH('2.Declaration'!$E$15)-MONTH(G30))</f>
        <v>0</v>
      </c>
      <c r="N30" s="134" t="str">
        <f>IF(M30&lt;6,"No",IF(M30&gt;6,"Yes",IF(DAY(G30)&gt;=DAY('2.Declaration'!$E$15),"No","Yes")))</f>
        <v>No</v>
      </c>
      <c r="O30" s="243">
        <f>('2.Declaration'!$E$15-G30)</f>
        <v>0</v>
      </c>
      <c r="P30" s="158">
        <f t="shared" si="5"/>
        <v>0</v>
      </c>
      <c r="Q30" s="135">
        <f t="shared" si="6"/>
        <v>0</v>
      </c>
      <c r="R30" s="129">
        <f t="shared" si="2"/>
        <v>0</v>
      </c>
      <c r="S30" s="159">
        <f t="shared" si="7"/>
        <v>0</v>
      </c>
      <c r="T30" s="1">
        <f t="shared" si="8"/>
        <v>0</v>
      </c>
      <c r="W30"/>
      <c r="X30"/>
    </row>
    <row r="31" spans="1:24" ht="18" x14ac:dyDescent="0.25">
      <c r="B31" s="76"/>
      <c r="C31" s="138">
        <v>0</v>
      </c>
      <c r="D31" s="287"/>
      <c r="E31" s="299" t="s">
        <v>23</v>
      </c>
      <c r="F31" s="296" t="s">
        <v>23</v>
      </c>
      <c r="G31" s="289"/>
      <c r="H31" s="150" t="str">
        <f t="shared" si="0"/>
        <v>-</v>
      </c>
      <c r="I31" s="150" t="str">
        <f t="shared" si="1"/>
        <v>-</v>
      </c>
      <c r="J31" s="139">
        <v>0</v>
      </c>
      <c r="K31" s="80">
        <f t="shared" si="3"/>
        <v>0</v>
      </c>
      <c r="L31" s="26">
        <f t="shared" si="4"/>
        <v>0</v>
      </c>
      <c r="M31" s="243">
        <f>(YEAR('2.Declaration'!$E$15)-YEAR(G31))*12+(MONTH('2.Declaration'!$E$15)-MONTH(G31))</f>
        <v>0</v>
      </c>
      <c r="N31" s="134" t="str">
        <f>IF(M31&lt;6,"No",IF(M31&gt;6,"Yes",IF(DAY(G31)&gt;=DAY('2.Declaration'!$E$15),"No","Yes")))</f>
        <v>No</v>
      </c>
      <c r="O31" s="243">
        <f>('2.Declaration'!$E$15-G31)</f>
        <v>0</v>
      </c>
      <c r="P31" s="158">
        <f t="shared" si="5"/>
        <v>0</v>
      </c>
      <c r="Q31" s="135">
        <f t="shared" si="6"/>
        <v>0</v>
      </c>
      <c r="R31" s="129">
        <f t="shared" si="2"/>
        <v>0</v>
      </c>
      <c r="S31" s="159">
        <f t="shared" si="7"/>
        <v>0</v>
      </c>
      <c r="T31" s="1">
        <f t="shared" si="8"/>
        <v>0</v>
      </c>
      <c r="W31"/>
      <c r="X31"/>
    </row>
    <row r="32" spans="1:24" ht="18" x14ac:dyDescent="0.25">
      <c r="A32" s="1"/>
      <c r="B32" s="76"/>
      <c r="C32" s="138">
        <v>0</v>
      </c>
      <c r="D32" s="287"/>
      <c r="E32" s="299" t="s">
        <v>23</v>
      </c>
      <c r="F32" s="296" t="s">
        <v>23</v>
      </c>
      <c r="G32" s="289"/>
      <c r="H32" s="150" t="str">
        <f t="shared" si="0"/>
        <v>-</v>
      </c>
      <c r="I32" s="150" t="str">
        <f t="shared" si="1"/>
        <v>-</v>
      </c>
      <c r="J32" s="139">
        <v>0</v>
      </c>
      <c r="K32" s="80">
        <f t="shared" si="3"/>
        <v>0</v>
      </c>
      <c r="L32" s="26">
        <f t="shared" si="4"/>
        <v>0</v>
      </c>
      <c r="M32" s="243">
        <f>(YEAR('2.Declaration'!$E$15)-YEAR(G32))*12+(MONTH('2.Declaration'!$E$15)-MONTH(G32))</f>
        <v>0</v>
      </c>
      <c r="N32" s="134" t="str">
        <f>IF(M32&lt;6,"No",IF(M32&gt;6,"Yes",IF(DAY(G32)&gt;=DAY('2.Declaration'!$E$15),"No","Yes")))</f>
        <v>No</v>
      </c>
      <c r="O32" s="243">
        <f>('2.Declaration'!$E$15-G32)</f>
        <v>0</v>
      </c>
      <c r="P32" s="158">
        <f t="shared" si="5"/>
        <v>0</v>
      </c>
      <c r="Q32" s="135">
        <f t="shared" si="6"/>
        <v>0</v>
      </c>
      <c r="R32" s="129">
        <f t="shared" si="2"/>
        <v>0</v>
      </c>
      <c r="S32" s="159">
        <f t="shared" si="7"/>
        <v>0</v>
      </c>
      <c r="T32" s="1">
        <f t="shared" si="8"/>
        <v>0</v>
      </c>
      <c r="W32"/>
      <c r="X32"/>
    </row>
    <row r="33" spans="1:24" ht="18" x14ac:dyDescent="0.25">
      <c r="B33" s="76"/>
      <c r="C33" s="138">
        <v>0</v>
      </c>
      <c r="D33" s="287"/>
      <c r="E33" s="299" t="s">
        <v>23</v>
      </c>
      <c r="F33" s="296" t="s">
        <v>23</v>
      </c>
      <c r="G33" s="289"/>
      <c r="H33" s="150" t="str">
        <f t="shared" si="0"/>
        <v>-</v>
      </c>
      <c r="I33" s="150" t="str">
        <f t="shared" si="1"/>
        <v>-</v>
      </c>
      <c r="J33" s="139">
        <v>0</v>
      </c>
      <c r="K33" s="80">
        <f t="shared" si="3"/>
        <v>0</v>
      </c>
      <c r="L33" s="26">
        <f t="shared" si="4"/>
        <v>0</v>
      </c>
      <c r="M33" s="243">
        <f>(YEAR('2.Declaration'!$E$15)-YEAR(G33))*12+(MONTH('2.Declaration'!$E$15)-MONTH(G33))</f>
        <v>0</v>
      </c>
      <c r="N33" s="134" t="str">
        <f>IF(M33&lt;6,"No",IF(M33&gt;6,"Yes",IF(DAY(G33)&gt;=DAY('2.Declaration'!$E$15),"No","Yes")))</f>
        <v>No</v>
      </c>
      <c r="O33" s="243">
        <f>('2.Declaration'!$E$15-G33)</f>
        <v>0</v>
      </c>
      <c r="P33" s="158">
        <f t="shared" si="5"/>
        <v>0</v>
      </c>
      <c r="Q33" s="135">
        <f t="shared" si="6"/>
        <v>0</v>
      </c>
      <c r="R33" s="129">
        <f t="shared" si="2"/>
        <v>0</v>
      </c>
      <c r="S33" s="159">
        <f t="shared" si="7"/>
        <v>0</v>
      </c>
      <c r="T33" s="1">
        <f t="shared" si="8"/>
        <v>0</v>
      </c>
      <c r="W33"/>
      <c r="X33"/>
    </row>
    <row r="34" spans="1:24" ht="18" x14ac:dyDescent="0.25">
      <c r="A34" s="1"/>
      <c r="B34" s="76"/>
      <c r="C34" s="138">
        <v>0</v>
      </c>
      <c r="D34" s="287"/>
      <c r="E34" s="299" t="s">
        <v>23</v>
      </c>
      <c r="F34" s="296" t="s">
        <v>23</v>
      </c>
      <c r="G34" s="289"/>
      <c r="H34" s="150" t="str">
        <f t="shared" si="0"/>
        <v>-</v>
      </c>
      <c r="I34" s="150" t="str">
        <f t="shared" si="1"/>
        <v>-</v>
      </c>
      <c r="J34" s="139">
        <v>0</v>
      </c>
      <c r="K34" s="80">
        <f t="shared" si="3"/>
        <v>0</v>
      </c>
      <c r="L34" s="26">
        <f t="shared" si="4"/>
        <v>0</v>
      </c>
      <c r="M34" s="243">
        <f>(YEAR('2.Declaration'!$E$15)-YEAR(G34))*12+(MONTH('2.Declaration'!$E$15)-MONTH(G34))</f>
        <v>0</v>
      </c>
      <c r="N34" s="134" t="str">
        <f>IF(M34&lt;6,"No",IF(M34&gt;6,"Yes",IF(DAY(G34)&gt;=DAY('2.Declaration'!$E$15),"No","Yes")))</f>
        <v>No</v>
      </c>
      <c r="O34" s="243">
        <f>('2.Declaration'!$E$15-G34)</f>
        <v>0</v>
      </c>
      <c r="P34" s="158">
        <f t="shared" si="5"/>
        <v>0</v>
      </c>
      <c r="Q34" s="135">
        <f t="shared" si="6"/>
        <v>0</v>
      </c>
      <c r="R34" s="129">
        <f t="shared" si="2"/>
        <v>0</v>
      </c>
      <c r="S34" s="159">
        <f t="shared" si="7"/>
        <v>0</v>
      </c>
      <c r="T34" s="1">
        <f t="shared" si="8"/>
        <v>0</v>
      </c>
      <c r="W34"/>
      <c r="X34"/>
    </row>
    <row r="35" spans="1:24" ht="18" x14ac:dyDescent="0.25">
      <c r="B35" s="76"/>
      <c r="C35" s="138">
        <v>0</v>
      </c>
      <c r="D35" s="287"/>
      <c r="E35" s="299" t="s">
        <v>23</v>
      </c>
      <c r="F35" s="296" t="s">
        <v>23</v>
      </c>
      <c r="G35" s="289"/>
      <c r="H35" s="150" t="str">
        <f t="shared" si="0"/>
        <v>-</v>
      </c>
      <c r="I35" s="150" t="str">
        <f t="shared" si="1"/>
        <v>-</v>
      </c>
      <c r="J35" s="139">
        <v>0</v>
      </c>
      <c r="K35" s="80">
        <f t="shared" si="3"/>
        <v>0</v>
      </c>
      <c r="L35" s="26">
        <f t="shared" si="4"/>
        <v>0</v>
      </c>
      <c r="M35" s="243">
        <f>(YEAR('2.Declaration'!$E$15)-YEAR(G35))*12+(MONTH('2.Declaration'!$E$15)-MONTH(G35))</f>
        <v>0</v>
      </c>
      <c r="N35" s="134" t="str">
        <f>IF(M35&lt;6,"No",IF(M35&gt;6,"Yes",IF(DAY(G35)&gt;=DAY('2.Declaration'!$E$15),"No","Yes")))</f>
        <v>No</v>
      </c>
      <c r="O35" s="243">
        <f>('2.Declaration'!$E$15-G35)</f>
        <v>0</v>
      </c>
      <c r="P35" s="158">
        <f t="shared" si="5"/>
        <v>0</v>
      </c>
      <c r="Q35" s="135">
        <f t="shared" si="6"/>
        <v>0</v>
      </c>
      <c r="R35" s="129">
        <f t="shared" si="2"/>
        <v>0</v>
      </c>
      <c r="S35" s="159">
        <f t="shared" si="7"/>
        <v>0</v>
      </c>
      <c r="T35" s="1">
        <f t="shared" si="8"/>
        <v>0</v>
      </c>
      <c r="W35"/>
      <c r="X35"/>
    </row>
    <row r="36" spans="1:24" ht="15" customHeight="1" x14ac:dyDescent="0.25">
      <c r="B36" s="425" t="s">
        <v>163</v>
      </c>
      <c r="C36" s="426"/>
      <c r="D36" s="426"/>
      <c r="E36" s="426"/>
      <c r="F36" s="426"/>
      <c r="G36" s="426"/>
      <c r="H36" s="426"/>
      <c r="K36" s="98">
        <f>SUM(K16:K35)</f>
        <v>0</v>
      </c>
      <c r="L36" s="36">
        <f>SUM(L16:L35)</f>
        <v>0</v>
      </c>
      <c r="Q36" s="36"/>
      <c r="X36"/>
    </row>
    <row r="37" spans="1:24" x14ac:dyDescent="0.25"/>
    <row r="38" spans="1:24" ht="18" x14ac:dyDescent="0.25">
      <c r="B38" s="377" t="s">
        <v>230</v>
      </c>
      <c r="C38" s="377"/>
      <c r="D38" s="377"/>
      <c r="E38" s="377"/>
      <c r="F38" s="377"/>
      <c r="G38" s="377"/>
      <c r="H38" s="377"/>
      <c r="I38" s="377"/>
      <c r="J38" s="377"/>
      <c r="K38" s="447"/>
      <c r="O38" s="59"/>
      <c r="P38" s="36"/>
      <c r="R38"/>
      <c r="S38"/>
      <c r="T38"/>
      <c r="U38"/>
      <c r="V38"/>
      <c r="W38"/>
      <c r="X38"/>
    </row>
    <row r="39" spans="1:24" x14ac:dyDescent="0.25">
      <c r="B39" s="60"/>
      <c r="C39" s="60"/>
      <c r="D39" s="60"/>
      <c r="E39" s="60"/>
      <c r="F39" s="60"/>
      <c r="L39" s="57"/>
      <c r="O39" s="36"/>
      <c r="P39" s="36"/>
      <c r="R39"/>
      <c r="S39"/>
      <c r="T39"/>
      <c r="U39"/>
      <c r="V39"/>
      <c r="W39"/>
      <c r="X39"/>
    </row>
    <row r="40" spans="1:24" x14ac:dyDescent="0.25">
      <c r="B40" s="60"/>
      <c r="C40" s="60"/>
      <c r="D40" s="60"/>
      <c r="E40" s="60"/>
      <c r="F40" s="60"/>
      <c r="L40" s="57"/>
      <c r="O40" s="36"/>
      <c r="P40" s="36"/>
      <c r="R40"/>
      <c r="S40"/>
      <c r="T40"/>
      <c r="U40"/>
      <c r="V40"/>
      <c r="W40"/>
      <c r="X40"/>
    </row>
    <row r="41" spans="1:24" x14ac:dyDescent="0.25">
      <c r="B41" s="60"/>
      <c r="C41" s="60"/>
      <c r="D41" s="60"/>
      <c r="E41" s="60"/>
      <c r="F41" s="60"/>
      <c r="L41" s="57"/>
      <c r="O41" s="36"/>
      <c r="P41" s="36"/>
      <c r="R41"/>
      <c r="S41"/>
      <c r="T41"/>
      <c r="U41"/>
      <c r="V41"/>
      <c r="W41"/>
      <c r="X41"/>
    </row>
    <row r="42" spans="1:24" x14ac:dyDescent="0.25">
      <c r="B42" s="60"/>
      <c r="C42" s="60"/>
      <c r="D42" s="60"/>
      <c r="E42" s="60"/>
      <c r="F42" s="60"/>
      <c r="L42" s="57"/>
      <c r="O42" s="36"/>
      <c r="P42" s="36"/>
      <c r="R42"/>
      <c r="S42"/>
      <c r="T42"/>
      <c r="U42"/>
      <c r="V42"/>
      <c r="W42"/>
      <c r="X42"/>
    </row>
    <row r="43" spans="1:24" x14ac:dyDescent="0.25">
      <c r="B43" s="60"/>
      <c r="C43" s="60"/>
      <c r="D43" s="60"/>
      <c r="E43" s="60"/>
      <c r="F43" s="60"/>
      <c r="L43" s="57"/>
      <c r="O43" s="36"/>
      <c r="P43" s="36"/>
      <c r="R43"/>
      <c r="S43"/>
      <c r="T43"/>
      <c r="U43"/>
      <c r="V43"/>
      <c r="W43"/>
      <c r="X43"/>
    </row>
    <row r="44" spans="1:24" x14ac:dyDescent="0.25">
      <c r="B44" s="60"/>
      <c r="C44" s="60"/>
      <c r="D44" s="60"/>
      <c r="E44" s="60"/>
      <c r="F44" s="60"/>
      <c r="L44" s="57"/>
      <c r="O44" s="36"/>
      <c r="P44" s="36"/>
      <c r="R44"/>
      <c r="S44"/>
      <c r="T44"/>
      <c r="U44"/>
      <c r="V44"/>
      <c r="W44"/>
      <c r="X44"/>
    </row>
    <row r="45" spans="1:24" x14ac:dyDescent="0.25">
      <c r="B45" s="60"/>
      <c r="C45" s="60"/>
      <c r="D45" s="60"/>
      <c r="E45" s="60"/>
      <c r="F45" s="60"/>
      <c r="L45" s="57"/>
      <c r="O45" s="36"/>
      <c r="P45" s="36"/>
      <c r="R45"/>
      <c r="S45"/>
      <c r="T45"/>
      <c r="U45"/>
      <c r="V45"/>
      <c r="W45"/>
      <c r="X45"/>
    </row>
    <row r="46" spans="1:24" hidden="1" x14ac:dyDescent="0.25">
      <c r="B46" s="60"/>
      <c r="C46" s="60"/>
      <c r="D46" s="60"/>
      <c r="E46" s="60"/>
      <c r="F46" s="60"/>
      <c r="L46" s="57"/>
      <c r="O46" s="36"/>
      <c r="P46" s="36"/>
      <c r="R46"/>
      <c r="S46"/>
      <c r="T46"/>
      <c r="U46"/>
      <c r="V46"/>
      <c r="W46"/>
      <c r="X46"/>
    </row>
    <row r="47" spans="1:24" hidden="1" x14ac:dyDescent="0.25">
      <c r="B47" s="60"/>
      <c r="C47" s="60"/>
      <c r="D47" s="60"/>
      <c r="E47" s="60"/>
      <c r="F47" s="60"/>
      <c r="L47" s="57"/>
      <c r="O47" s="36"/>
      <c r="P47" s="36"/>
      <c r="R47"/>
      <c r="S47"/>
      <c r="T47"/>
      <c r="U47"/>
      <c r="V47"/>
      <c r="W47"/>
      <c r="X47"/>
    </row>
    <row r="48" spans="1:24" hidden="1" x14ac:dyDescent="0.25">
      <c r="B48" s="60"/>
      <c r="C48" s="60"/>
      <c r="D48" s="60"/>
      <c r="E48" s="60"/>
      <c r="F48" s="60"/>
      <c r="L48" s="57"/>
      <c r="O48" s="36"/>
      <c r="P48" s="36"/>
      <c r="R48"/>
      <c r="S48"/>
      <c r="T48"/>
      <c r="U48"/>
      <c r="V48"/>
      <c r="W48"/>
      <c r="X48"/>
    </row>
    <row r="49" spans="2:24" hidden="1" x14ac:dyDescent="0.25">
      <c r="B49" s="60"/>
      <c r="C49" s="60"/>
      <c r="D49" s="60"/>
      <c r="E49" s="60"/>
      <c r="F49" s="60"/>
      <c r="L49" s="57"/>
      <c r="O49" s="36"/>
      <c r="P49" s="36"/>
      <c r="R49"/>
      <c r="S49"/>
      <c r="T49"/>
      <c r="U49"/>
      <c r="V49"/>
      <c r="W49"/>
      <c r="X49"/>
    </row>
    <row r="50" spans="2:24" hidden="1" x14ac:dyDescent="0.25">
      <c r="B50" s="60"/>
      <c r="C50" s="60"/>
      <c r="D50" s="60"/>
      <c r="E50" s="60"/>
      <c r="F50" s="60"/>
      <c r="L50" s="57"/>
      <c r="O50" s="36"/>
      <c r="P50" s="36"/>
      <c r="R50"/>
      <c r="S50"/>
      <c r="T50"/>
      <c r="U50"/>
      <c r="V50"/>
      <c r="W50"/>
      <c r="X50"/>
    </row>
    <row r="51" spans="2:24" hidden="1" x14ac:dyDescent="0.25">
      <c r="B51" s="60"/>
      <c r="C51" s="60"/>
      <c r="D51" s="60"/>
      <c r="E51" s="60"/>
      <c r="F51" s="60"/>
    </row>
    <row r="52" spans="2:24" hidden="1" x14ac:dyDescent="0.25">
      <c r="B52" s="60"/>
      <c r="C52" s="60"/>
      <c r="D52" s="60"/>
      <c r="E52" s="60"/>
      <c r="F52" s="60"/>
    </row>
    <row r="53" spans="2:24" hidden="1" x14ac:dyDescent="0.25"/>
    <row r="54" spans="2:24" hidden="1" x14ac:dyDescent="0.25"/>
  </sheetData>
  <sheetProtection algorithmName="SHA-512" hashValue="TV7lZuC3GqNmgHY2FmktFuAK67nWSNg6Toc5Dyj1Pugz2mceE1v18MZFl7Uzq9UHWqYCkRW+7GkcAzvI+BOYHw==" saltValue="o3RJvEYrZcpmppAEpsJXtA==" spinCount="100000" sheet="1" objects="1" scenarios="1"/>
  <mergeCells count="10">
    <mergeCell ref="B10:E10"/>
    <mergeCell ref="B11:H11"/>
    <mergeCell ref="B36:H36"/>
    <mergeCell ref="B38:K38"/>
    <mergeCell ref="C2:E2"/>
    <mergeCell ref="C3:E3"/>
    <mergeCell ref="C4:E4"/>
    <mergeCell ref="B7:H7"/>
    <mergeCell ref="B8:K8"/>
    <mergeCell ref="B9:G9"/>
  </mergeCells>
  <conditionalFormatting sqref="E16:E35">
    <cfRule type="expression" dxfId="29" priority="1">
      <formula>$D16=""</formula>
    </cfRule>
  </conditionalFormatting>
  <conditionalFormatting sqref="F16:F35">
    <cfRule type="expression" dxfId="28" priority="4">
      <formula>$E16="Yes"</formula>
    </cfRule>
  </conditionalFormatting>
  <conditionalFormatting sqref="G16:G35">
    <cfRule type="expression" dxfId="27" priority="3">
      <formula>$F16="Yes"</formula>
    </cfRule>
  </conditionalFormatting>
  <conditionalFormatting sqref="J16:J35">
    <cfRule type="expression" dxfId="26" priority="2">
      <formula>$I16="To apportion GST claim"</formula>
    </cfRule>
  </conditionalFormatting>
  <dataValidations count="8">
    <dataValidation allowBlank="1" showInputMessage="1" showErrorMessage="1" prompt="If you have sold the property before GST registration, answer &quot;No&quot; for this question." sqref="E15" xr:uid="{59779096-9ADD-4407-8854-9E3544173F1A}"/>
    <dataValidation allowBlank="1" showInputMessage="1" showErrorMessage="1" prompt="# Refer to the formula above for the input tax allowable" sqref="K15" xr:uid="{8E1A6649-D4F2-4E08-9D65-9C3E43B11BD6}"/>
    <dataValidation type="decimal" operator="greaterThanOrEqual" allowBlank="1" showInputMessage="1" showErrorMessage="1" sqref="C16:C35" xr:uid="{9720D323-3006-4C72-8BF1-96BB2A272B2A}">
      <formula1>0</formula1>
    </dataValidation>
    <dataValidation type="list" allowBlank="1" showInputMessage="1" showErrorMessage="1" sqref="E16:F35" xr:uid="{CFAFF654-FA41-41D8-B73E-8C12AF117283}">
      <formula1>$O$1:$O$3</formula1>
    </dataValidation>
    <dataValidation allowBlank="1" showInputMessage="1" showErrorMessage="1" prompt="For simplification purpose and unless you can prove otherwise, the Comptroller shall take the date when the construction is completed as the date when the constructed property is put into use. " sqref="G15" xr:uid="{B30658C4-B355-448C-B53E-1CCE9A1BBBE6}"/>
    <dataValidation operator="greaterThanOrEqual" allowBlank="1" showInputMessage="1" showErrorMessage="1" error="The goods are acquired within 6 months from_x000a_ GST registration. Please use other apportionment formula." sqref="D16:D35" xr:uid="{A6C2DD3F-6F24-4B7B-8631-F7A5B63DE426}"/>
    <dataValidation operator="greaterThanOrEqual" allowBlank="1" showInputMessage="1" showErrorMessage="1" sqref="K16:K35" xr:uid="{264296B8-79CD-4646-AFD2-9887025C419D}"/>
    <dataValidation type="whole" operator="greaterThanOrEqual" allowBlank="1" showInputMessage="1" showErrorMessage="1" sqref="L16:L35" xr:uid="{1A3E9410-6B27-4BC0-84A5-D559BD3506B8}">
      <formula1>0</formula1>
    </dataValidation>
  </dataValidation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P220"/>
  <sheetViews>
    <sheetView showGridLines="0" zoomScale="55" zoomScaleNormal="55" workbookViewId="0">
      <selection activeCell="H2" sqref="H2"/>
    </sheetView>
  </sheetViews>
  <sheetFormatPr defaultColWidth="0" defaultRowHeight="15" customHeight="1" zeroHeight="1" x14ac:dyDescent="0.25"/>
  <cols>
    <col min="1" max="1" width="9.140625" customWidth="1"/>
    <col min="2" max="2" width="41.7109375" customWidth="1"/>
    <col min="3" max="3" width="19.7109375" customWidth="1"/>
    <col min="4" max="4" width="20" customWidth="1"/>
    <col min="5" max="5" width="21.5703125" customWidth="1"/>
    <col min="6" max="6" width="39.28515625" customWidth="1"/>
    <col min="7" max="7" width="58.28515625" customWidth="1"/>
    <col min="8" max="8" width="41" customWidth="1"/>
    <col min="9" max="9" width="33.5703125" customWidth="1"/>
    <col min="10" max="12" width="19.7109375" hidden="1" customWidth="1"/>
    <col min="13" max="13" width="22.28515625" hidden="1" customWidth="1"/>
    <col min="14" max="14" width="23.42578125" hidden="1" customWidth="1"/>
    <col min="15" max="15" width="35.7109375" hidden="1" customWidth="1"/>
    <col min="16" max="16" width="17.85546875" hidden="1" customWidth="1"/>
    <col min="17" max="17" width="11.5703125" style="36" hidden="1" customWidth="1"/>
    <col min="18" max="18" width="11.85546875" style="36" hidden="1" customWidth="1"/>
    <col min="19" max="19" width="16.85546875" style="36" hidden="1" customWidth="1"/>
    <col min="20" max="26" width="9.140625" style="36" hidden="1" customWidth="1"/>
    <col min="27" max="16384" width="9.140625" hidden="1"/>
  </cols>
  <sheetData>
    <row r="1" spans="1:42" x14ac:dyDescent="0.25">
      <c r="Q1"/>
      <c r="R1"/>
      <c r="U1"/>
      <c r="V1"/>
      <c r="W1"/>
      <c r="X1"/>
      <c r="Y1"/>
      <c r="Z1"/>
    </row>
    <row r="2" spans="1:42" ht="18" x14ac:dyDescent="0.25">
      <c r="B2" s="62" t="s">
        <v>3</v>
      </c>
      <c r="C2" s="408">
        <f>'2.Declaration'!E7</f>
        <v>0</v>
      </c>
      <c r="D2" s="408"/>
      <c r="E2" s="408"/>
      <c r="F2" s="20"/>
      <c r="G2" s="20"/>
      <c r="H2" s="20"/>
      <c r="Q2"/>
      <c r="R2"/>
      <c r="U2"/>
      <c r="V2"/>
      <c r="W2"/>
      <c r="X2"/>
      <c r="Y2"/>
      <c r="Z2"/>
    </row>
    <row r="3" spans="1:42" ht="18" x14ac:dyDescent="0.25">
      <c r="B3" s="64" t="s">
        <v>4</v>
      </c>
      <c r="C3" s="409">
        <f>'2.Declaration'!E11</f>
        <v>0</v>
      </c>
      <c r="D3" s="410"/>
      <c r="E3" s="410"/>
      <c r="F3" s="65"/>
      <c r="G3" s="20"/>
      <c r="H3" s="20"/>
      <c r="Q3"/>
      <c r="R3"/>
      <c r="U3"/>
      <c r="V3"/>
      <c r="W3"/>
      <c r="X3"/>
      <c r="Y3"/>
      <c r="Z3"/>
    </row>
    <row r="4" spans="1:42" ht="18" x14ac:dyDescent="0.25">
      <c r="B4" s="66" t="s">
        <v>11</v>
      </c>
      <c r="C4" s="382">
        <f>'2.Declaration'!E15</f>
        <v>0</v>
      </c>
      <c r="D4" s="383"/>
      <c r="E4" s="383"/>
      <c r="F4" s="67"/>
      <c r="G4" s="24"/>
      <c r="H4" s="24"/>
      <c r="Q4"/>
      <c r="R4"/>
      <c r="U4"/>
      <c r="V4"/>
      <c r="W4"/>
      <c r="X4"/>
      <c r="Y4"/>
      <c r="Z4"/>
    </row>
    <row r="5" spans="1:42" x14ac:dyDescent="0.25"/>
    <row r="6" spans="1:42" ht="18" x14ac:dyDescent="0.25">
      <c r="B6" s="160" t="s">
        <v>74</v>
      </c>
      <c r="C6" s="161"/>
      <c r="D6" s="161"/>
      <c r="E6" s="161"/>
      <c r="F6" s="161"/>
      <c r="G6" s="161"/>
      <c r="H6" s="162"/>
    </row>
    <row r="7" spans="1:42" ht="69.75" customHeight="1" x14ac:dyDescent="0.25">
      <c r="B7" s="432" t="s">
        <v>214</v>
      </c>
      <c r="C7" s="452"/>
      <c r="D7" s="452"/>
      <c r="E7" s="452"/>
      <c r="F7" s="452"/>
      <c r="G7" s="452"/>
      <c r="H7" s="453"/>
      <c r="O7" s="56"/>
      <c r="P7" s="59" t="s">
        <v>75</v>
      </c>
    </row>
    <row r="8" spans="1:42" ht="18" customHeight="1" x14ac:dyDescent="0.25">
      <c r="B8" s="399" t="s">
        <v>158</v>
      </c>
      <c r="C8" s="400"/>
      <c r="D8" s="400"/>
      <c r="E8" s="400"/>
      <c r="F8" s="400"/>
      <c r="G8" s="400"/>
      <c r="H8" s="401"/>
      <c r="I8" s="69"/>
      <c r="J8" s="69"/>
      <c r="K8" s="69"/>
      <c r="L8" s="69"/>
      <c r="M8" s="69"/>
      <c r="N8" s="69"/>
      <c r="O8" s="163"/>
      <c r="P8" s="59" t="s">
        <v>76</v>
      </c>
      <c r="Q8"/>
      <c r="R8"/>
      <c r="S8"/>
      <c r="T8"/>
      <c r="U8"/>
      <c r="V8" s="63"/>
      <c r="W8" s="59"/>
      <c r="X8"/>
      <c r="Y8" s="63"/>
      <c r="Z8"/>
      <c r="AA8" s="59"/>
      <c r="AB8" s="59"/>
      <c r="AC8" s="59"/>
      <c r="AD8" s="59"/>
      <c r="AE8" s="59"/>
      <c r="AF8" s="59"/>
      <c r="AG8" s="59"/>
      <c r="AH8" s="59"/>
      <c r="AI8" s="59"/>
      <c r="AJ8" s="59"/>
      <c r="AK8" s="59"/>
      <c r="AL8" s="59"/>
      <c r="AM8" s="36"/>
      <c r="AN8" s="36"/>
      <c r="AO8" s="36"/>
      <c r="AP8" s="36"/>
    </row>
    <row r="9" spans="1:42" ht="18" customHeight="1" x14ac:dyDescent="0.25">
      <c r="B9" s="420" t="s">
        <v>77</v>
      </c>
      <c r="C9" s="400"/>
      <c r="D9" s="400"/>
      <c r="E9" s="400"/>
      <c r="F9" s="400"/>
      <c r="G9" s="400"/>
      <c r="H9" s="401"/>
      <c r="I9" s="69"/>
      <c r="J9" s="69"/>
      <c r="K9" s="69"/>
      <c r="L9" s="69"/>
      <c r="M9" s="69"/>
      <c r="N9" s="69"/>
      <c r="O9" s="163"/>
      <c r="P9" s="59" t="s">
        <v>10</v>
      </c>
      <c r="Q9" s="59"/>
      <c r="R9"/>
      <c r="S9"/>
      <c r="T9"/>
      <c r="U9"/>
      <c r="V9" s="59"/>
      <c r="W9" s="59"/>
      <c r="X9" s="59"/>
      <c r="Y9"/>
      <c r="Z9"/>
      <c r="AA9" s="59"/>
      <c r="AB9" s="59"/>
      <c r="AC9" s="59"/>
      <c r="AD9" s="59"/>
      <c r="AE9" s="59"/>
      <c r="AF9" s="59"/>
      <c r="AG9" s="59"/>
      <c r="AH9" s="59"/>
      <c r="AI9" s="59"/>
      <c r="AJ9" s="59"/>
      <c r="AK9" s="59"/>
      <c r="AL9" s="59"/>
      <c r="AM9" s="36"/>
      <c r="AN9" s="36"/>
      <c r="AO9" s="36"/>
      <c r="AP9" s="36"/>
    </row>
    <row r="10" spans="1:42" ht="18" customHeight="1" x14ac:dyDescent="0.25">
      <c r="B10" s="402"/>
      <c r="C10" s="403"/>
      <c r="D10" s="403"/>
      <c r="E10" s="403"/>
      <c r="F10" s="403"/>
      <c r="G10" s="403"/>
      <c r="H10" s="450"/>
      <c r="O10" s="164"/>
      <c r="P10" s="295" t="s">
        <v>23</v>
      </c>
      <c r="Q10" s="59"/>
      <c r="R10" s="59"/>
      <c r="S10" s="59"/>
      <c r="T10" s="59"/>
      <c r="U10" s="59"/>
      <c r="V10" s="59"/>
      <c r="W10" s="59"/>
      <c r="X10" s="59"/>
      <c r="Y10" s="59"/>
      <c r="Z10" s="59"/>
      <c r="AA10" s="59"/>
      <c r="AB10" s="59"/>
      <c r="AC10" s="59"/>
      <c r="AD10" s="59"/>
      <c r="AE10" s="59"/>
      <c r="AF10" s="59"/>
      <c r="AG10" s="59"/>
      <c r="AH10" s="59"/>
      <c r="AI10" s="59"/>
      <c r="AJ10" s="59"/>
      <c r="AK10" s="59"/>
      <c r="AL10" s="59"/>
      <c r="AM10" s="36"/>
      <c r="AN10" s="36"/>
      <c r="AO10" s="36"/>
      <c r="AP10" s="36"/>
    </row>
    <row r="11" spans="1:42" ht="18" x14ac:dyDescent="0.25">
      <c r="B11" s="105"/>
      <c r="C11" s="26"/>
      <c r="D11" s="26"/>
      <c r="E11" s="26"/>
      <c r="F11" s="26"/>
      <c r="G11" s="26"/>
      <c r="H11" s="26"/>
    </row>
    <row r="12" spans="1:42" ht="18" x14ac:dyDescent="0.25">
      <c r="B12" s="26"/>
      <c r="C12" s="26"/>
      <c r="D12" s="26"/>
      <c r="E12" s="26"/>
      <c r="F12" s="26"/>
      <c r="G12" s="105"/>
      <c r="H12" s="26"/>
      <c r="I12" s="451"/>
      <c r="J12" s="451"/>
      <c r="K12" s="451"/>
      <c r="L12" s="451"/>
      <c r="M12" s="451"/>
      <c r="N12" s="451"/>
      <c r="O12" s="451"/>
      <c r="P12" s="451"/>
      <c r="Q12" s="451"/>
      <c r="R12" s="451"/>
    </row>
    <row r="13" spans="1:42" ht="49.5" customHeight="1" x14ac:dyDescent="0.25">
      <c r="B13" s="73" t="s">
        <v>15</v>
      </c>
      <c r="C13" s="73" t="s">
        <v>16</v>
      </c>
      <c r="D13" s="73" t="s">
        <v>191</v>
      </c>
      <c r="E13" s="73" t="s">
        <v>78</v>
      </c>
      <c r="F13" s="73" t="s">
        <v>79</v>
      </c>
      <c r="G13" s="73" t="s">
        <v>17</v>
      </c>
      <c r="H13" s="73" t="s">
        <v>80</v>
      </c>
      <c r="I13" s="165"/>
      <c r="J13" s="166" t="s">
        <v>81</v>
      </c>
      <c r="K13" s="166" t="s">
        <v>82</v>
      </c>
      <c r="L13" s="166" t="s">
        <v>83</v>
      </c>
      <c r="M13" s="166" t="s">
        <v>84</v>
      </c>
      <c r="N13" s="166" t="s">
        <v>85</v>
      </c>
      <c r="O13" s="74" t="s">
        <v>19</v>
      </c>
      <c r="P13" s="107" t="s">
        <v>86</v>
      </c>
      <c r="Q13" s="74" t="s">
        <v>87</v>
      </c>
      <c r="R13" s="74"/>
      <c r="S13" s="74"/>
      <c r="T13" s="59"/>
      <c r="U13" s="59"/>
      <c r="V13" s="59"/>
      <c r="W13" s="59"/>
      <c r="X13" s="59"/>
      <c r="Y13" s="59" t="s">
        <v>88</v>
      </c>
      <c r="Z13" s="59"/>
      <c r="AA13" s="59"/>
      <c r="AB13" s="59"/>
      <c r="AC13" s="59"/>
      <c r="AD13" s="59"/>
    </row>
    <row r="14" spans="1:42" s="1" customFormat="1" ht="14.25" x14ac:dyDescent="0.2">
      <c r="A14" s="83">
        <f>IF(H14&gt;0,1,0)</f>
        <v>0</v>
      </c>
      <c r="B14" s="76"/>
      <c r="C14" s="77">
        <v>0</v>
      </c>
      <c r="D14" s="286"/>
      <c r="E14" s="167" t="str">
        <f>IF(O14&lt;6,"Yes",IF(O14&gt;6,"No",IF(DAY(D14)&gt;=DAY($C$4),"Yes","No")))</f>
        <v>Yes</v>
      </c>
      <c r="F14" s="296" t="s">
        <v>23</v>
      </c>
      <c r="G14" s="78" t="str">
        <f>IF(Q14="No","Cannot claim GST incurred",IF(F14="Yes, straddling","To apportion GST claim using the proxies",IF(F14="No","GST claimable in full","-")))</f>
        <v>-</v>
      </c>
      <c r="H14" s="96">
        <f>IF(ISNA(VLOOKUP(J14,ProxyA!$L$17:$M$36,2,FALSE)),IF(ISNA(VLOOKUP(J14,ProxyB!$J$15:'ProxyB'!$K$34,2,FALSE)),IF(ISNA(VLOOKUP(J14,ProxyC!$J$19:$K$38,2,FALSE)),K14,VLOOKUP(J14,ProxyC!$J$19:$K$38,2,FALSE)),VLOOKUP(J14,ProxyB!$J$15:'ProxyB'!$K$34,2,FALSE)),VLOOKUP(J14,ProxyA!$L$17:$M$36,2,FALSE))</f>
        <v>0</v>
      </c>
      <c r="I14" s="168" t="s">
        <v>89</v>
      </c>
      <c r="J14" s="169" t="str">
        <f>CONCATENATE(B14,C14,D14)</f>
        <v>0</v>
      </c>
      <c r="K14" s="169">
        <f>IF(Q14="No",0,IF(F14="No",C14,0))</f>
        <v>0</v>
      </c>
      <c r="L14" s="169">
        <f>IF(ISNA(VLOOKUP(J14,ProxyA!$L$17:$M$36,2,FALSE)),"ERROR",VLOOKUP(J14,ProxyA!$L$17:$M$36,2,FALSE))</f>
        <v>0</v>
      </c>
      <c r="M14" s="169">
        <f>IF(ISNA(VLOOKUP(J14,ProxyB!$J$15:$K$34,2,FALSE)),"ERROR",VLOOKUP(J14,ProxyB!$J$15:$K$34,2,FALSE))</f>
        <v>0</v>
      </c>
      <c r="N14" s="169">
        <f>IF(ISNA(VLOOKUP(J14,ProxyC!$J$19:$K$38,2,FALSE)),"ERROR",VLOOKUP(J14,ProxyC!$J$19:$K$38,2,FALSE))</f>
        <v>0</v>
      </c>
      <c r="O14" s="243">
        <f>(YEAR('2.Declaration'!$E$15)-YEAR(D14))*12+(MONTH('2.Declaration'!$E$15)-MONTH(D14))</f>
        <v>0</v>
      </c>
      <c r="P14" s="170">
        <f>IF(F14="Yes",0,0)</f>
        <v>0</v>
      </c>
      <c r="Q14" s="129" t="str">
        <f>IF(E14="No","No",IF(F14="Yes, before","No","-"))</f>
        <v>-</v>
      </c>
      <c r="R14" s="82"/>
      <c r="S14" s="171"/>
      <c r="T14" s="120"/>
      <c r="U14" s="120"/>
      <c r="V14" s="63" t="s">
        <v>9</v>
      </c>
      <c r="W14" s="63"/>
      <c r="X14" s="63"/>
      <c r="Y14" s="63" t="str">
        <f>IF(Q15&lt;6,"Yes",IF(Q15&gt;6,"No",IF(DAY(D14)&gt;=DAY(#REF!),"Yes","No")))</f>
        <v>No</v>
      </c>
      <c r="Z14" s="63"/>
      <c r="AA14" s="63"/>
      <c r="AB14" s="63"/>
      <c r="AC14" s="63"/>
      <c r="AD14" s="63"/>
    </row>
    <row r="15" spans="1:42" x14ac:dyDescent="0.25">
      <c r="A15" s="83">
        <f t="shared" ref="A15:A33" si="0">IF(H15&gt;0,1,0)</f>
        <v>0</v>
      </c>
      <c r="B15" s="76"/>
      <c r="C15" s="77">
        <v>0</v>
      </c>
      <c r="D15" s="286"/>
      <c r="E15" s="167" t="str">
        <f t="shared" ref="E15:E33" si="1">IF(O15&lt;6,"Yes",IF(O15&gt;6,"No",IF(DAY(D15)&gt;=DAY($C$4),"Yes","No")))</f>
        <v>Yes</v>
      </c>
      <c r="F15" s="296" t="s">
        <v>23</v>
      </c>
      <c r="G15" s="78" t="str">
        <f t="shared" ref="G15:G33" si="2">IF(Q15="No","Cannot claim GST incurred",IF(F15="Yes, straddling","To apportion GST claim using the proxies",IF(F15="No","GST claimable in full","-")))</f>
        <v>-</v>
      </c>
      <c r="H15" s="96">
        <f>IF(ISNA(VLOOKUP(J15,ProxyA!$L$17:$M$36,2,FALSE)),IF(ISNA(VLOOKUP(J15,ProxyB!$J$15:'ProxyB'!$K$34,2,FALSE)),IF(ISNA(VLOOKUP(J15,ProxyC!$J$19:$K$38,2,FALSE)),K15,VLOOKUP(J15,ProxyC!$J$19:$K$38,2,FALSE)),VLOOKUP(J15,ProxyB!$J$15:'ProxyB'!$K$34,2,FALSE)),VLOOKUP(J15,ProxyA!$L$17:$M$36,2,FALSE))</f>
        <v>0</v>
      </c>
      <c r="I15" s="168" t="s">
        <v>89</v>
      </c>
      <c r="J15" s="169" t="str">
        <f>CONCATENATE(B15,C15,D15)</f>
        <v>0</v>
      </c>
      <c r="K15" s="169">
        <f t="shared" ref="K15:K33" si="3">IF(Q15="No",0,IF(F15="No",C15,0))</f>
        <v>0</v>
      </c>
      <c r="L15" s="169">
        <f>IF(ISNA(VLOOKUP(J15,ProxyA!$L$17:$M$36,2,FALSE)),"ERROR",VLOOKUP(J15,ProxyA!$L$17:$M$36,2,FALSE))</f>
        <v>0</v>
      </c>
      <c r="M15" s="169">
        <f>IF(ISNA(VLOOKUP(J15,ProxyB!$J$15:$K$34,2,FALSE)),"ERROR",VLOOKUP(J15,ProxyB!$J$15:$K$34,2,FALSE))</f>
        <v>0</v>
      </c>
      <c r="N15" s="169">
        <f>IF(ISNA(VLOOKUP(J15,ProxyC!$J$19:$K$38,2,FALSE)),"ERROR",VLOOKUP(J15,ProxyC!$J$19:$K$38,2,FALSE))</f>
        <v>0</v>
      </c>
      <c r="O15" s="243">
        <f>(YEAR('2.Declaration'!$E$15)-YEAR(D15))*12+(MONTH('2.Declaration'!$E$15)-MONTH(D15))</f>
        <v>0</v>
      </c>
      <c r="P15" s="170">
        <f t="shared" ref="P15:P33" si="4">IF(F15="Yes","Please apportion GST claims",0)</f>
        <v>0</v>
      </c>
      <c r="Q15" s="129" t="str">
        <f t="shared" ref="Q15:Q33" si="5">IF(E15="No","No",IF(F15="Yes, before","No","-"))</f>
        <v>-</v>
      </c>
      <c r="R15" s="59"/>
      <c r="S15" s="59"/>
      <c r="T15" s="59"/>
      <c r="U15" s="59"/>
      <c r="V15" s="59" t="s">
        <v>10</v>
      </c>
      <c r="W15" s="59"/>
      <c r="X15" s="59"/>
      <c r="Y15" s="59"/>
      <c r="Z15" s="59"/>
      <c r="AA15" s="59"/>
      <c r="AB15" s="59"/>
      <c r="AC15" s="59"/>
      <c r="AD15" s="59"/>
    </row>
    <row r="16" spans="1:42" x14ac:dyDescent="0.25">
      <c r="A16" s="83">
        <f t="shared" si="0"/>
        <v>0</v>
      </c>
      <c r="B16" s="76"/>
      <c r="C16" s="77">
        <v>0</v>
      </c>
      <c r="D16" s="286"/>
      <c r="E16" s="167" t="str">
        <f t="shared" si="1"/>
        <v>Yes</v>
      </c>
      <c r="F16" s="296" t="s">
        <v>23</v>
      </c>
      <c r="G16" s="78" t="str">
        <f t="shared" si="2"/>
        <v>-</v>
      </c>
      <c r="H16" s="96">
        <f>IF(ISNA(VLOOKUP(J16,ProxyA!$L$17:$M$36,2,FALSE)),IF(ISNA(VLOOKUP(J16,ProxyB!$J$15:'ProxyB'!$K$34,2,FALSE)),IF(ISNA(VLOOKUP(J16,ProxyC!$J$19:$K$38,2,FALSE)),K16,VLOOKUP(J16,ProxyC!$J$19:$K$38,2,FALSE)),VLOOKUP(J16,ProxyB!$J$15:'ProxyB'!$K$34,2,FALSE)),VLOOKUP(J16,ProxyA!$L$17:$M$36,2,FALSE))</f>
        <v>0</v>
      </c>
      <c r="I16" s="168" t="s">
        <v>89</v>
      </c>
      <c r="J16" s="169" t="str">
        <f t="shared" ref="J16:J35" si="6">CONCATENATE(B16,C16,D16)</f>
        <v>0</v>
      </c>
      <c r="K16" s="169">
        <f t="shared" si="3"/>
        <v>0</v>
      </c>
      <c r="L16" s="169">
        <f>IF(ISNA(VLOOKUP(J16,ProxyA!$L$17:$M$36,2,FALSE)),"ERROR",VLOOKUP(J16,ProxyA!$L$17:$M$36,2,FALSE))</f>
        <v>0</v>
      </c>
      <c r="M16" s="169">
        <f>IF(ISNA(VLOOKUP(J16,ProxyB!$J$15:$K$34,2,FALSE)),"ERROR",VLOOKUP(J16,ProxyB!$J$15:$K$34,2,FALSE))</f>
        <v>0</v>
      </c>
      <c r="N16" s="169">
        <f>IF(ISNA(VLOOKUP(J16,ProxyC!$J$19:$K$38,2,FALSE)),"ERROR",VLOOKUP(J16,ProxyC!$J$19:$K$38,2,FALSE))</f>
        <v>0</v>
      </c>
      <c r="O16" s="243">
        <f>(YEAR('2.Declaration'!$E$15)-YEAR(D16))*12+(MONTH('2.Declaration'!$E$15)-MONTH(D16))</f>
        <v>0</v>
      </c>
      <c r="P16" s="170">
        <f t="shared" si="4"/>
        <v>0</v>
      </c>
      <c r="Q16" s="129" t="str">
        <f t="shared" si="5"/>
        <v>-</v>
      </c>
      <c r="R16" s="59"/>
      <c r="S16" s="59"/>
      <c r="T16" s="59"/>
      <c r="U16" s="59"/>
      <c r="V16" s="59"/>
      <c r="W16" s="59"/>
      <c r="X16" s="59"/>
      <c r="Y16" s="59"/>
      <c r="Z16" s="59"/>
      <c r="AA16" s="59"/>
      <c r="AB16" s="59"/>
      <c r="AC16" s="59"/>
      <c r="AD16" s="59"/>
    </row>
    <row r="17" spans="1:30" x14ac:dyDescent="0.25">
      <c r="A17" s="83">
        <f t="shared" si="0"/>
        <v>0</v>
      </c>
      <c r="B17" s="76"/>
      <c r="C17" s="77">
        <v>0</v>
      </c>
      <c r="D17" s="286"/>
      <c r="E17" s="167" t="str">
        <f t="shared" si="1"/>
        <v>Yes</v>
      </c>
      <c r="F17" s="296" t="s">
        <v>23</v>
      </c>
      <c r="G17" s="78" t="str">
        <f t="shared" si="2"/>
        <v>-</v>
      </c>
      <c r="H17" s="96">
        <f>IF(ISNA(VLOOKUP(J17,ProxyA!$L$17:$M$36,2,FALSE)),IF(ISNA(VLOOKUP(J17,ProxyB!$J$15:'ProxyB'!$K$34,2,FALSE)),IF(ISNA(VLOOKUP(J17,ProxyC!$J$19:$K$38,2,FALSE)),K17,VLOOKUP(J17,ProxyC!$J$19:$K$38,2,FALSE)),VLOOKUP(J17,ProxyB!$J$15:'ProxyB'!$K$34,2,FALSE)),VLOOKUP(J17,ProxyA!$L$17:$M$36,2,FALSE))</f>
        <v>0</v>
      </c>
      <c r="I17" s="168" t="s">
        <v>89</v>
      </c>
      <c r="J17" s="169" t="str">
        <f t="shared" si="6"/>
        <v>0</v>
      </c>
      <c r="K17" s="169">
        <f t="shared" si="3"/>
        <v>0</v>
      </c>
      <c r="L17" s="169">
        <f>IF(ISNA(VLOOKUP(J17,ProxyA!$L$17:$M$36,2,FALSE)),"ERROR",VLOOKUP(J17,ProxyA!$L$17:$M$36,2,FALSE))</f>
        <v>0</v>
      </c>
      <c r="M17" s="169">
        <f>IF(ISNA(VLOOKUP(J17,ProxyB!$J$15:$K$34,2,FALSE)),"ERROR",VLOOKUP(J17,ProxyB!$J$15:$K$34,2,FALSE))</f>
        <v>0</v>
      </c>
      <c r="N17" s="169">
        <f>IF(ISNA(VLOOKUP(J17,ProxyC!$J$19:$K$38,2,FALSE)),"ERROR",VLOOKUP(J17,ProxyC!$J$19:$K$38,2,FALSE))</f>
        <v>0</v>
      </c>
      <c r="O17" s="243">
        <f>(YEAR('2.Declaration'!$E$15)-YEAR(D17))*12+(MONTH('2.Declaration'!$E$15)-MONTH(D17))</f>
        <v>0</v>
      </c>
      <c r="P17" s="170">
        <f t="shared" si="4"/>
        <v>0</v>
      </c>
      <c r="Q17" s="129" t="str">
        <f t="shared" si="5"/>
        <v>-</v>
      </c>
      <c r="R17" s="59"/>
      <c r="S17" s="59"/>
      <c r="T17" s="59"/>
      <c r="U17" s="59"/>
      <c r="V17" s="59"/>
      <c r="W17" s="59"/>
      <c r="X17" s="59"/>
      <c r="Y17" s="59"/>
      <c r="Z17" s="59"/>
      <c r="AA17" s="59"/>
      <c r="AB17" s="59"/>
      <c r="AC17" s="59"/>
      <c r="AD17" s="59"/>
    </row>
    <row r="18" spans="1:30" x14ac:dyDescent="0.25">
      <c r="A18" s="83">
        <f t="shared" si="0"/>
        <v>0</v>
      </c>
      <c r="B18" s="76"/>
      <c r="C18" s="77">
        <v>0</v>
      </c>
      <c r="D18" s="286"/>
      <c r="E18" s="167" t="str">
        <f t="shared" si="1"/>
        <v>Yes</v>
      </c>
      <c r="F18" s="296" t="s">
        <v>23</v>
      </c>
      <c r="G18" s="78" t="str">
        <f t="shared" si="2"/>
        <v>-</v>
      </c>
      <c r="H18" s="96">
        <f>IF(ISNA(VLOOKUP(J18,ProxyA!$L$17:$M$36,2,FALSE)),IF(ISNA(VLOOKUP(J18,ProxyB!$J$15:'ProxyB'!$K$34,2,FALSE)),IF(ISNA(VLOOKUP(J18,ProxyC!$J$19:$K$38,2,FALSE)),K18,VLOOKUP(J18,ProxyC!$J$19:$K$38,2,FALSE)),VLOOKUP(J18,ProxyB!$J$15:'ProxyB'!$K$34,2,FALSE)),VLOOKUP(J18,ProxyA!$L$17:$M$36,2,FALSE))</f>
        <v>0</v>
      </c>
      <c r="I18" s="168" t="s">
        <v>89</v>
      </c>
      <c r="J18" s="169" t="str">
        <f t="shared" si="6"/>
        <v>0</v>
      </c>
      <c r="K18" s="169">
        <f t="shared" si="3"/>
        <v>0</v>
      </c>
      <c r="L18" s="169">
        <f>IF(ISNA(VLOOKUP(J18,ProxyA!$L$17:$M$36,2,FALSE)),"ERROR",VLOOKUP(J18,ProxyA!$L$17:$M$36,2,FALSE))</f>
        <v>0</v>
      </c>
      <c r="M18" s="169">
        <f>IF(ISNA(VLOOKUP(J18,ProxyB!$J$15:$K$34,2,FALSE)),"ERROR",VLOOKUP(J18,ProxyB!$J$15:$K$34,2,FALSE))</f>
        <v>0</v>
      </c>
      <c r="N18" s="169">
        <f>IF(ISNA(VLOOKUP(J18,ProxyC!$J$19:$K$38,2,FALSE)),"ERROR",VLOOKUP(J18,ProxyC!$J$19:$K$38,2,FALSE))</f>
        <v>0</v>
      </c>
      <c r="O18" s="243">
        <f>(YEAR('2.Declaration'!$E$15)-YEAR(D18))*12+(MONTH('2.Declaration'!$E$15)-MONTH(D18))</f>
        <v>0</v>
      </c>
      <c r="P18" s="170">
        <f t="shared" si="4"/>
        <v>0</v>
      </c>
      <c r="Q18" s="129" t="str">
        <f t="shared" si="5"/>
        <v>-</v>
      </c>
      <c r="R18" s="59"/>
      <c r="S18" s="59"/>
      <c r="T18" s="59"/>
      <c r="U18" s="59"/>
      <c r="V18" s="59"/>
      <c r="W18" s="59"/>
      <c r="X18" s="59"/>
      <c r="Y18" s="59"/>
      <c r="Z18" s="59"/>
      <c r="AA18" s="59"/>
      <c r="AB18" s="59"/>
      <c r="AC18" s="59"/>
      <c r="AD18" s="59"/>
    </row>
    <row r="19" spans="1:30" x14ac:dyDescent="0.25">
      <c r="A19" s="83">
        <f t="shared" si="0"/>
        <v>0</v>
      </c>
      <c r="B19" s="76"/>
      <c r="C19" s="77">
        <v>0</v>
      </c>
      <c r="D19" s="286"/>
      <c r="E19" s="167" t="str">
        <f t="shared" si="1"/>
        <v>Yes</v>
      </c>
      <c r="F19" s="296" t="s">
        <v>23</v>
      </c>
      <c r="G19" s="78" t="str">
        <f t="shared" si="2"/>
        <v>-</v>
      </c>
      <c r="H19" s="96">
        <f>IF(ISNA(VLOOKUP(J19,ProxyA!$L$17:$M$36,2,FALSE)),IF(ISNA(VLOOKUP(J19,ProxyB!$J$15:'ProxyB'!$K$34,2,FALSE)),IF(ISNA(VLOOKUP(J19,ProxyC!$J$19:$K$38,2,FALSE)),K19,VLOOKUP(J19,ProxyC!$J$19:$K$38,2,FALSE)),VLOOKUP(J19,ProxyB!$J$15:'ProxyB'!$K$34,2,FALSE)),VLOOKUP(J19,ProxyA!$L$17:$M$36,2,FALSE))</f>
        <v>0</v>
      </c>
      <c r="I19" s="168" t="s">
        <v>89</v>
      </c>
      <c r="J19" s="169" t="str">
        <f t="shared" si="6"/>
        <v>0</v>
      </c>
      <c r="K19" s="169">
        <f t="shared" si="3"/>
        <v>0</v>
      </c>
      <c r="L19" s="169">
        <f>IF(ISNA(VLOOKUP(J19,ProxyA!$L$17:$M$36,2,FALSE)),"ERROR",VLOOKUP(J19,ProxyA!$L$17:$M$36,2,FALSE))</f>
        <v>0</v>
      </c>
      <c r="M19" s="169">
        <f>IF(ISNA(VLOOKUP(J19,ProxyB!$J$15:$K$34,2,FALSE)),"ERROR",VLOOKUP(J19,ProxyB!$J$15:$K$34,2,FALSE))</f>
        <v>0</v>
      </c>
      <c r="N19" s="169">
        <f>IF(ISNA(VLOOKUP(J19,ProxyC!$J$19:$K$38,2,FALSE)),"ERROR",VLOOKUP(J19,ProxyC!$J$19:$K$38,2,FALSE))</f>
        <v>0</v>
      </c>
      <c r="O19" s="243">
        <f>(YEAR('2.Declaration'!$E$15)-YEAR(D19))*12+(MONTH('2.Declaration'!$E$15)-MONTH(D19))</f>
        <v>0</v>
      </c>
      <c r="P19" s="170">
        <f t="shared" si="4"/>
        <v>0</v>
      </c>
      <c r="Q19" s="129" t="str">
        <f t="shared" si="5"/>
        <v>-</v>
      </c>
      <c r="R19" s="59"/>
      <c r="S19" s="59"/>
      <c r="T19" s="59"/>
      <c r="U19" s="59"/>
      <c r="V19" s="59"/>
      <c r="W19" s="59"/>
      <c r="X19" s="59"/>
      <c r="Y19" s="59"/>
      <c r="Z19" s="59"/>
      <c r="AA19" s="59"/>
      <c r="AB19" s="59"/>
      <c r="AC19" s="59"/>
      <c r="AD19" s="59"/>
    </row>
    <row r="20" spans="1:30" x14ac:dyDescent="0.25">
      <c r="A20" s="83">
        <f t="shared" si="0"/>
        <v>0</v>
      </c>
      <c r="B20" s="76"/>
      <c r="C20" s="77">
        <v>0</v>
      </c>
      <c r="D20" s="286"/>
      <c r="E20" s="167" t="str">
        <f t="shared" si="1"/>
        <v>Yes</v>
      </c>
      <c r="F20" s="296" t="s">
        <v>23</v>
      </c>
      <c r="G20" s="78" t="str">
        <f t="shared" si="2"/>
        <v>-</v>
      </c>
      <c r="H20" s="96">
        <f>IF(ISNA(VLOOKUP(J20,ProxyA!$L$17:$M$36,2,FALSE)),IF(ISNA(VLOOKUP(J20,ProxyB!$J$15:'ProxyB'!$K$34,2,FALSE)),IF(ISNA(VLOOKUP(J20,ProxyC!$J$19:$K$38,2,FALSE)),K20,VLOOKUP(J20,ProxyC!$J$19:$K$38,2,FALSE)),VLOOKUP(J20,ProxyB!$J$15:'ProxyB'!$K$34,2,FALSE)),VLOOKUP(J20,ProxyA!$L$17:$M$36,2,FALSE))</f>
        <v>0</v>
      </c>
      <c r="I20" s="168" t="s">
        <v>89</v>
      </c>
      <c r="J20" s="169" t="str">
        <f t="shared" si="6"/>
        <v>0</v>
      </c>
      <c r="K20" s="169">
        <f t="shared" si="3"/>
        <v>0</v>
      </c>
      <c r="L20" s="169">
        <f>IF(ISNA(VLOOKUP(J20,ProxyA!$L$17:$M$36,2,FALSE)),"ERROR",VLOOKUP(J20,ProxyA!$L$17:$M$36,2,FALSE))</f>
        <v>0</v>
      </c>
      <c r="M20" s="169">
        <f>IF(ISNA(VLOOKUP(J20,ProxyB!$J$15:$K$34,2,FALSE)),"ERROR",VLOOKUP(J20,ProxyB!$J$15:$K$34,2,FALSE))</f>
        <v>0</v>
      </c>
      <c r="N20" s="169">
        <f>IF(ISNA(VLOOKUP(J20,ProxyC!$J$19:$K$38,2,FALSE)),"ERROR",VLOOKUP(J20,ProxyC!$J$19:$K$38,2,FALSE))</f>
        <v>0</v>
      </c>
      <c r="O20" s="243">
        <f>(YEAR('2.Declaration'!$E$15)-YEAR(D20))*12+(MONTH('2.Declaration'!$E$15)-MONTH(D20))</f>
        <v>0</v>
      </c>
      <c r="P20" s="170">
        <f t="shared" si="4"/>
        <v>0</v>
      </c>
      <c r="Q20" s="129" t="str">
        <f t="shared" si="5"/>
        <v>-</v>
      </c>
      <c r="R20" s="59"/>
      <c r="S20" s="59"/>
      <c r="T20" s="59"/>
      <c r="U20" s="59"/>
      <c r="V20" s="59"/>
      <c r="W20" s="59"/>
      <c r="X20" s="59"/>
      <c r="Y20" s="59"/>
      <c r="Z20" s="59"/>
      <c r="AA20" s="59"/>
      <c r="AB20" s="59"/>
      <c r="AC20" s="59"/>
      <c r="AD20" s="59"/>
    </row>
    <row r="21" spans="1:30" x14ac:dyDescent="0.25">
      <c r="A21" s="83">
        <f t="shared" si="0"/>
        <v>0</v>
      </c>
      <c r="B21" s="76"/>
      <c r="C21" s="77">
        <v>0</v>
      </c>
      <c r="D21" s="286"/>
      <c r="E21" s="167" t="str">
        <f t="shared" si="1"/>
        <v>Yes</v>
      </c>
      <c r="F21" s="296" t="s">
        <v>23</v>
      </c>
      <c r="G21" s="78" t="str">
        <f t="shared" si="2"/>
        <v>-</v>
      </c>
      <c r="H21" s="96">
        <f>IF(ISNA(VLOOKUP(J21,ProxyA!$L$17:$M$36,2,FALSE)),IF(ISNA(VLOOKUP(J21,ProxyB!$J$15:'ProxyB'!$K$34,2,FALSE)),IF(ISNA(VLOOKUP(J21,ProxyC!$J$19:$K$38,2,FALSE)),K21,VLOOKUP(J21,ProxyC!$J$19:$K$38,2,FALSE)),VLOOKUP(J21,ProxyB!$J$15:'ProxyB'!$K$34,2,FALSE)),VLOOKUP(J21,ProxyA!$L$17:$M$36,2,FALSE))</f>
        <v>0</v>
      </c>
      <c r="I21" s="168" t="s">
        <v>89</v>
      </c>
      <c r="J21" s="169" t="str">
        <f t="shared" si="6"/>
        <v>0</v>
      </c>
      <c r="K21" s="169">
        <f t="shared" si="3"/>
        <v>0</v>
      </c>
      <c r="L21" s="169">
        <f>IF(ISNA(VLOOKUP(J21,ProxyA!$L$17:$M$36,2,FALSE)),"ERROR",VLOOKUP(J21,ProxyA!$L$17:$M$36,2,FALSE))</f>
        <v>0</v>
      </c>
      <c r="M21" s="169">
        <f>IF(ISNA(VLOOKUP(J21,ProxyB!$J$15:$K$34,2,FALSE)),"ERROR",VLOOKUP(J21,ProxyB!$J$15:$K$34,2,FALSE))</f>
        <v>0</v>
      </c>
      <c r="N21" s="169">
        <f>IF(ISNA(VLOOKUP(J21,ProxyC!$J$19:$K$38,2,FALSE)),"ERROR",VLOOKUP(J21,ProxyC!$J$19:$K$38,2,FALSE))</f>
        <v>0</v>
      </c>
      <c r="O21" s="243">
        <f>(YEAR('2.Declaration'!$E$15)-YEAR(D21))*12+(MONTH('2.Declaration'!$E$15)-MONTH(D21))</f>
        <v>0</v>
      </c>
      <c r="P21" s="170">
        <f t="shared" si="4"/>
        <v>0</v>
      </c>
      <c r="Q21" s="129" t="str">
        <f t="shared" si="5"/>
        <v>-</v>
      </c>
      <c r="R21" s="59"/>
      <c r="S21" s="59"/>
      <c r="T21" s="59"/>
      <c r="U21" s="59"/>
      <c r="V21" s="59"/>
      <c r="W21" s="59"/>
      <c r="X21" s="59"/>
      <c r="Y21" s="59"/>
      <c r="Z21" s="59"/>
      <c r="AA21" s="59"/>
      <c r="AB21" s="59"/>
      <c r="AC21" s="59"/>
      <c r="AD21" s="59"/>
    </row>
    <row r="22" spans="1:30" x14ac:dyDescent="0.25">
      <c r="A22" s="83">
        <f t="shared" si="0"/>
        <v>0</v>
      </c>
      <c r="B22" s="76"/>
      <c r="C22" s="77">
        <v>0</v>
      </c>
      <c r="D22" s="286"/>
      <c r="E22" s="167" t="str">
        <f t="shared" si="1"/>
        <v>Yes</v>
      </c>
      <c r="F22" s="296" t="s">
        <v>23</v>
      </c>
      <c r="G22" s="78" t="str">
        <f t="shared" si="2"/>
        <v>-</v>
      </c>
      <c r="H22" s="96">
        <f>IF(ISNA(VLOOKUP(J22,ProxyA!$L$17:$M$36,2,FALSE)),IF(ISNA(VLOOKUP(J22,ProxyB!$J$15:'ProxyB'!$K$34,2,FALSE)),IF(ISNA(VLOOKUP(J22,ProxyC!$J$19:$K$38,2,FALSE)),K22,VLOOKUP(J22,ProxyC!$J$19:$K$38,2,FALSE)),VLOOKUP(J22,ProxyB!$J$15:'ProxyB'!$K$34,2,FALSE)),VLOOKUP(J22,ProxyA!$L$17:$M$36,2,FALSE))</f>
        <v>0</v>
      </c>
      <c r="I22" s="168" t="s">
        <v>89</v>
      </c>
      <c r="J22" s="169" t="str">
        <f t="shared" si="6"/>
        <v>0</v>
      </c>
      <c r="K22" s="169">
        <f t="shared" si="3"/>
        <v>0</v>
      </c>
      <c r="L22" s="169">
        <f>IF(ISNA(VLOOKUP(J22,ProxyA!$L$17:$M$36,2,FALSE)),"ERROR",VLOOKUP(J22,ProxyA!$L$17:$M$36,2,FALSE))</f>
        <v>0</v>
      </c>
      <c r="M22" s="169">
        <f>IF(ISNA(VLOOKUP(J22,ProxyB!$J$15:$K$34,2,FALSE)),"ERROR",VLOOKUP(J22,ProxyB!$J$15:$K$34,2,FALSE))</f>
        <v>0</v>
      </c>
      <c r="N22" s="169">
        <f>IF(ISNA(VLOOKUP(J22,ProxyC!$J$19:$K$38,2,FALSE)),"ERROR",VLOOKUP(J22,ProxyC!$J$19:$K$38,2,FALSE))</f>
        <v>0</v>
      </c>
      <c r="O22" s="243">
        <f>(YEAR('2.Declaration'!$E$15)-YEAR(D22))*12+(MONTH('2.Declaration'!$E$15)-MONTH(D22))</f>
        <v>0</v>
      </c>
      <c r="P22" s="170">
        <f t="shared" si="4"/>
        <v>0</v>
      </c>
      <c r="Q22" s="129" t="str">
        <f t="shared" si="5"/>
        <v>-</v>
      </c>
      <c r="R22" s="59"/>
      <c r="S22" s="59"/>
      <c r="T22" s="59"/>
      <c r="U22" s="59"/>
      <c r="V22" s="59"/>
      <c r="W22" s="59"/>
      <c r="X22" s="59"/>
      <c r="Y22" s="59"/>
      <c r="Z22" s="59"/>
      <c r="AA22" s="59"/>
      <c r="AB22" s="59"/>
      <c r="AC22" s="59"/>
      <c r="AD22" s="59"/>
    </row>
    <row r="23" spans="1:30" x14ac:dyDescent="0.25">
      <c r="A23" s="83">
        <f t="shared" si="0"/>
        <v>0</v>
      </c>
      <c r="B23" s="76"/>
      <c r="C23" s="77">
        <v>0</v>
      </c>
      <c r="D23" s="286"/>
      <c r="E23" s="167" t="str">
        <f t="shared" si="1"/>
        <v>Yes</v>
      </c>
      <c r="F23" s="296" t="s">
        <v>23</v>
      </c>
      <c r="G23" s="78" t="str">
        <f t="shared" si="2"/>
        <v>-</v>
      </c>
      <c r="H23" s="96">
        <f>IF(ISNA(VLOOKUP(J23,ProxyA!$L$17:$M$36,2,FALSE)),IF(ISNA(VLOOKUP(J23,ProxyB!$J$15:'ProxyB'!$K$34,2,FALSE)),IF(ISNA(VLOOKUP(J23,ProxyC!$J$19:$K$38,2,FALSE)),K23,VLOOKUP(J23,ProxyC!$J$19:$K$38,2,FALSE)),VLOOKUP(J23,ProxyB!$J$15:'ProxyB'!$K$34,2,FALSE)),VLOOKUP(J23,ProxyA!$L$17:$M$36,2,FALSE))</f>
        <v>0</v>
      </c>
      <c r="I23" s="168" t="s">
        <v>89</v>
      </c>
      <c r="J23" s="169" t="str">
        <f t="shared" si="6"/>
        <v>0</v>
      </c>
      <c r="K23" s="169">
        <f t="shared" si="3"/>
        <v>0</v>
      </c>
      <c r="L23" s="169">
        <f>IF(ISNA(VLOOKUP(J23,ProxyA!$L$17:$M$36,2,FALSE)),"ERROR",VLOOKUP(J23,ProxyA!$L$17:$M$36,2,FALSE))</f>
        <v>0</v>
      </c>
      <c r="M23" s="169">
        <f>IF(ISNA(VLOOKUP(J23,ProxyB!$J$15:$K$34,2,FALSE)),"ERROR",VLOOKUP(J23,ProxyB!$J$15:$K$34,2,FALSE))</f>
        <v>0</v>
      </c>
      <c r="N23" s="169">
        <f>IF(ISNA(VLOOKUP(J23,ProxyC!$J$19:$K$38,2,FALSE)),"ERROR",VLOOKUP(J23,ProxyC!$J$19:$K$38,2,FALSE))</f>
        <v>0</v>
      </c>
      <c r="O23" s="243">
        <f>(YEAR('2.Declaration'!$E$15)-YEAR(D23))*12+(MONTH('2.Declaration'!$E$15)-MONTH(D23))</f>
        <v>0</v>
      </c>
      <c r="P23" s="170">
        <f t="shared" si="4"/>
        <v>0</v>
      </c>
      <c r="Q23" s="129" t="str">
        <f t="shared" si="5"/>
        <v>-</v>
      </c>
      <c r="R23" s="59"/>
      <c r="S23" s="59"/>
      <c r="T23" s="59"/>
      <c r="U23" s="59"/>
      <c r="V23" s="59"/>
      <c r="W23" s="59"/>
      <c r="X23" s="59"/>
      <c r="Y23" s="59"/>
      <c r="Z23" s="59"/>
      <c r="AA23" s="59"/>
      <c r="AB23" s="59"/>
      <c r="AC23" s="59"/>
      <c r="AD23" s="59"/>
    </row>
    <row r="24" spans="1:30" x14ac:dyDescent="0.25">
      <c r="A24" s="83">
        <f t="shared" si="0"/>
        <v>0</v>
      </c>
      <c r="B24" s="76"/>
      <c r="C24" s="77">
        <v>0</v>
      </c>
      <c r="D24" s="286"/>
      <c r="E24" s="167" t="str">
        <f t="shared" si="1"/>
        <v>Yes</v>
      </c>
      <c r="F24" s="296" t="s">
        <v>23</v>
      </c>
      <c r="G24" s="78" t="str">
        <f t="shared" si="2"/>
        <v>-</v>
      </c>
      <c r="H24" s="96">
        <f>IF(ISNA(VLOOKUP(J24,ProxyA!$L$17:$M$36,2,FALSE)),IF(ISNA(VLOOKUP(J24,ProxyB!$J$15:'ProxyB'!$K$34,2,FALSE)),IF(ISNA(VLOOKUP(J24,ProxyC!$J$19:$K$38,2,FALSE)),K24,VLOOKUP(J24,ProxyC!$J$19:$K$38,2,FALSE)),VLOOKUP(J24,ProxyB!$J$15:'ProxyB'!$K$34,2,FALSE)),VLOOKUP(J24,ProxyA!$L$17:$M$36,2,FALSE))</f>
        <v>0</v>
      </c>
      <c r="I24" s="168" t="s">
        <v>89</v>
      </c>
      <c r="J24" s="169" t="str">
        <f t="shared" si="6"/>
        <v>0</v>
      </c>
      <c r="K24" s="169">
        <f t="shared" si="3"/>
        <v>0</v>
      </c>
      <c r="L24" s="169">
        <f>IF(ISNA(VLOOKUP(J24,ProxyA!$L$17:$M$36,2,FALSE)),"ERROR",VLOOKUP(J24,ProxyA!$L$17:$M$36,2,FALSE))</f>
        <v>0</v>
      </c>
      <c r="M24" s="169">
        <f>IF(ISNA(VLOOKUP(J24,ProxyB!$J$15:$K$34,2,FALSE)),"ERROR",VLOOKUP(J24,ProxyB!$J$15:$K$34,2,FALSE))</f>
        <v>0</v>
      </c>
      <c r="N24" s="169">
        <f>IF(ISNA(VLOOKUP(J24,ProxyC!$J$19:$K$38,2,FALSE)),"ERROR",VLOOKUP(J24,ProxyC!$J$19:$K$38,2,FALSE))</f>
        <v>0</v>
      </c>
      <c r="O24" s="243">
        <f>(YEAR('2.Declaration'!$E$15)-YEAR(D24))*12+(MONTH('2.Declaration'!$E$15)-MONTH(D24))</f>
        <v>0</v>
      </c>
      <c r="P24" s="170">
        <f t="shared" si="4"/>
        <v>0</v>
      </c>
      <c r="Q24" s="129" t="str">
        <f t="shared" si="5"/>
        <v>-</v>
      </c>
      <c r="R24" s="59"/>
      <c r="S24" s="59"/>
      <c r="T24" s="59"/>
      <c r="U24" s="59"/>
      <c r="V24" s="59"/>
      <c r="W24" s="59"/>
      <c r="X24" s="59"/>
      <c r="Y24" s="59"/>
      <c r="Z24" s="59"/>
      <c r="AA24" s="59"/>
      <c r="AB24" s="59"/>
      <c r="AC24" s="59"/>
      <c r="AD24" s="59"/>
    </row>
    <row r="25" spans="1:30" x14ac:dyDescent="0.25">
      <c r="A25" s="83">
        <f t="shared" si="0"/>
        <v>0</v>
      </c>
      <c r="B25" s="76"/>
      <c r="C25" s="77">
        <v>0</v>
      </c>
      <c r="D25" s="286"/>
      <c r="E25" s="167" t="str">
        <f t="shared" si="1"/>
        <v>Yes</v>
      </c>
      <c r="F25" s="296" t="s">
        <v>23</v>
      </c>
      <c r="G25" s="78" t="str">
        <f t="shared" si="2"/>
        <v>-</v>
      </c>
      <c r="H25" s="96">
        <f>IF(ISNA(VLOOKUP(J25,ProxyA!$L$17:$M$36,2,FALSE)),IF(ISNA(VLOOKUP(J25,ProxyB!$J$15:'ProxyB'!$K$34,2,FALSE)),IF(ISNA(VLOOKUP(J25,ProxyC!$J$19:$K$38,2,FALSE)),K25,VLOOKUP(J25,ProxyC!$J$19:$K$38,2,FALSE)),VLOOKUP(J25,ProxyB!$J$15:'ProxyB'!$K$34,2,FALSE)),VLOOKUP(J25,ProxyA!$L$17:$M$36,2,FALSE))</f>
        <v>0</v>
      </c>
      <c r="I25" s="168" t="s">
        <v>89</v>
      </c>
      <c r="J25" s="169" t="str">
        <f t="shared" si="6"/>
        <v>0</v>
      </c>
      <c r="K25" s="169">
        <f t="shared" si="3"/>
        <v>0</v>
      </c>
      <c r="L25" s="169">
        <f>IF(ISNA(VLOOKUP(J25,ProxyA!$L$17:$M$36,2,FALSE)),"ERROR",VLOOKUP(J25,ProxyA!$L$17:$M$36,2,FALSE))</f>
        <v>0</v>
      </c>
      <c r="M25" s="169">
        <f>IF(ISNA(VLOOKUP(J25,ProxyB!$J$15:$K$34,2,FALSE)),"ERROR",VLOOKUP(J25,ProxyB!$J$15:$K$34,2,FALSE))</f>
        <v>0</v>
      </c>
      <c r="N25" s="169">
        <f>IF(ISNA(VLOOKUP(J25,ProxyC!$J$19:$K$38,2,FALSE)),"ERROR",VLOOKUP(J25,ProxyC!$J$19:$K$38,2,FALSE))</f>
        <v>0</v>
      </c>
      <c r="O25" s="243">
        <f>(YEAR('2.Declaration'!$E$15)-YEAR(D25))*12+(MONTH('2.Declaration'!$E$15)-MONTH(D25))</f>
        <v>0</v>
      </c>
      <c r="P25" s="170">
        <f t="shared" si="4"/>
        <v>0</v>
      </c>
      <c r="Q25" s="129" t="str">
        <f t="shared" si="5"/>
        <v>-</v>
      </c>
      <c r="R25" s="59"/>
      <c r="S25" s="59"/>
      <c r="T25" s="59"/>
      <c r="U25" s="59"/>
      <c r="V25" s="59"/>
      <c r="W25" s="59"/>
      <c r="X25" s="59"/>
      <c r="Y25" s="59"/>
      <c r="Z25" s="59"/>
      <c r="AA25" s="59"/>
      <c r="AB25" s="59"/>
      <c r="AC25" s="59"/>
      <c r="AD25" s="59"/>
    </row>
    <row r="26" spans="1:30" x14ac:dyDescent="0.25">
      <c r="A26" s="83">
        <f t="shared" si="0"/>
        <v>0</v>
      </c>
      <c r="B26" s="76"/>
      <c r="C26" s="77">
        <v>0</v>
      </c>
      <c r="D26" s="286"/>
      <c r="E26" s="167" t="str">
        <f t="shared" si="1"/>
        <v>Yes</v>
      </c>
      <c r="F26" s="296" t="s">
        <v>23</v>
      </c>
      <c r="G26" s="78" t="str">
        <f t="shared" si="2"/>
        <v>-</v>
      </c>
      <c r="H26" s="96">
        <f>IF(ISNA(VLOOKUP(J26,ProxyA!$L$17:$M$36,2,FALSE)),IF(ISNA(VLOOKUP(J26,ProxyB!$J$15:'ProxyB'!$K$34,2,FALSE)),IF(ISNA(VLOOKUP(J26,ProxyC!$J$19:$K$38,2,FALSE)),K26,VLOOKUP(J26,ProxyC!$J$19:$K$38,2,FALSE)),VLOOKUP(J26,ProxyB!$J$15:'ProxyB'!$K$34,2,FALSE)),VLOOKUP(J26,ProxyA!$L$17:$M$36,2,FALSE))</f>
        <v>0</v>
      </c>
      <c r="I26" s="168" t="s">
        <v>89</v>
      </c>
      <c r="J26" s="169" t="str">
        <f t="shared" si="6"/>
        <v>0</v>
      </c>
      <c r="K26" s="169">
        <f t="shared" si="3"/>
        <v>0</v>
      </c>
      <c r="L26" s="169">
        <f>IF(ISNA(VLOOKUP(J26,ProxyA!$L$17:$M$36,2,FALSE)),"ERROR",VLOOKUP(J26,ProxyA!$L$17:$M$36,2,FALSE))</f>
        <v>0</v>
      </c>
      <c r="M26" s="169">
        <f>IF(ISNA(VLOOKUP(J26,ProxyB!$J$15:$K$34,2,FALSE)),"ERROR",VLOOKUP(J26,ProxyB!$J$15:$K$34,2,FALSE))</f>
        <v>0</v>
      </c>
      <c r="N26" s="169">
        <f>IF(ISNA(VLOOKUP(J26,ProxyC!$J$19:$K$38,2,FALSE)),"ERROR",VLOOKUP(J26,ProxyC!$J$19:$K$38,2,FALSE))</f>
        <v>0</v>
      </c>
      <c r="O26" s="243">
        <f>(YEAR('2.Declaration'!$E$15)-YEAR(D26))*12+(MONTH('2.Declaration'!$E$15)-MONTH(D26))</f>
        <v>0</v>
      </c>
      <c r="P26" s="170">
        <f t="shared" si="4"/>
        <v>0</v>
      </c>
      <c r="Q26" s="129" t="str">
        <f t="shared" si="5"/>
        <v>-</v>
      </c>
      <c r="R26" s="59"/>
      <c r="S26" s="59"/>
      <c r="T26" s="59"/>
      <c r="U26" s="59"/>
      <c r="V26" s="59"/>
      <c r="W26" s="59"/>
      <c r="X26" s="59"/>
      <c r="Y26" s="59"/>
      <c r="Z26" s="59"/>
      <c r="AA26" s="59"/>
      <c r="AB26" s="59"/>
      <c r="AC26" s="59"/>
      <c r="AD26" s="59"/>
    </row>
    <row r="27" spans="1:30" x14ac:dyDescent="0.25">
      <c r="A27" s="83">
        <f t="shared" si="0"/>
        <v>0</v>
      </c>
      <c r="B27" s="76"/>
      <c r="C27" s="77">
        <v>0</v>
      </c>
      <c r="D27" s="286"/>
      <c r="E27" s="167" t="str">
        <f t="shared" si="1"/>
        <v>Yes</v>
      </c>
      <c r="F27" s="296" t="s">
        <v>23</v>
      </c>
      <c r="G27" s="78" t="str">
        <f t="shared" si="2"/>
        <v>-</v>
      </c>
      <c r="H27" s="96">
        <f>IF(ISNA(VLOOKUP(J27,ProxyA!$L$17:$M$36,2,FALSE)),IF(ISNA(VLOOKUP(J27,ProxyB!$J$15:'ProxyB'!$K$34,2,FALSE)),IF(ISNA(VLOOKUP(J27,ProxyC!$J$19:$K$38,2,FALSE)),K27,VLOOKUP(J27,ProxyC!$J$19:$K$38,2,FALSE)),VLOOKUP(J27,ProxyB!$J$15:'ProxyB'!$K$34,2,FALSE)),VLOOKUP(J27,ProxyA!$L$17:$M$36,2,FALSE))</f>
        <v>0</v>
      </c>
      <c r="I27" s="168" t="s">
        <v>89</v>
      </c>
      <c r="J27" s="169" t="str">
        <f t="shared" si="6"/>
        <v>0</v>
      </c>
      <c r="K27" s="169">
        <f t="shared" si="3"/>
        <v>0</v>
      </c>
      <c r="L27" s="169">
        <f>IF(ISNA(VLOOKUP(J27,ProxyA!$L$17:$M$36,2,FALSE)),"ERROR",VLOOKUP(J27,ProxyA!$L$17:$M$36,2,FALSE))</f>
        <v>0</v>
      </c>
      <c r="M27" s="169">
        <f>IF(ISNA(VLOOKUP(J27,ProxyB!$J$15:$K$34,2,FALSE)),"ERROR",VLOOKUP(J27,ProxyB!$J$15:$K$34,2,FALSE))</f>
        <v>0</v>
      </c>
      <c r="N27" s="169">
        <f>IF(ISNA(VLOOKUP(J27,ProxyC!$J$19:$K$38,2,FALSE)),"ERROR",VLOOKUP(J27,ProxyC!$J$19:$K$38,2,FALSE))</f>
        <v>0</v>
      </c>
      <c r="O27" s="243">
        <f>(YEAR('2.Declaration'!$E$15)-YEAR(D27))*12+(MONTH('2.Declaration'!$E$15)-MONTH(D27))</f>
        <v>0</v>
      </c>
      <c r="P27" s="170">
        <f t="shared" si="4"/>
        <v>0</v>
      </c>
      <c r="Q27" s="129" t="str">
        <f t="shared" si="5"/>
        <v>-</v>
      </c>
      <c r="R27" s="59"/>
      <c r="S27" s="59"/>
      <c r="T27" s="59"/>
      <c r="U27" s="59"/>
      <c r="V27" s="59"/>
      <c r="W27" s="59"/>
      <c r="X27" s="59"/>
      <c r="Y27" s="59"/>
      <c r="Z27" s="59"/>
      <c r="AA27" s="59"/>
      <c r="AB27" s="59"/>
      <c r="AC27" s="59"/>
      <c r="AD27" s="59"/>
    </row>
    <row r="28" spans="1:30" x14ac:dyDescent="0.25">
      <c r="A28" s="83">
        <f t="shared" si="0"/>
        <v>0</v>
      </c>
      <c r="B28" s="76"/>
      <c r="C28" s="77">
        <v>0</v>
      </c>
      <c r="D28" s="286"/>
      <c r="E28" s="167" t="str">
        <f t="shared" si="1"/>
        <v>Yes</v>
      </c>
      <c r="F28" s="296" t="s">
        <v>23</v>
      </c>
      <c r="G28" s="78" t="str">
        <f t="shared" si="2"/>
        <v>-</v>
      </c>
      <c r="H28" s="96">
        <f>IF(ISNA(VLOOKUP(J28,ProxyA!$L$17:$M$36,2,FALSE)),IF(ISNA(VLOOKUP(J28,ProxyB!$J$15:'ProxyB'!$K$34,2,FALSE)),IF(ISNA(VLOOKUP(J28,ProxyC!$J$19:$K$38,2,FALSE)),K28,VLOOKUP(J28,ProxyC!$J$19:$K$38,2,FALSE)),VLOOKUP(J28,ProxyB!$J$15:'ProxyB'!$K$34,2,FALSE)),VLOOKUP(J28,ProxyA!$L$17:$M$36,2,FALSE))</f>
        <v>0</v>
      </c>
      <c r="I28" s="168" t="s">
        <v>89</v>
      </c>
      <c r="J28" s="169" t="str">
        <f t="shared" si="6"/>
        <v>0</v>
      </c>
      <c r="K28" s="169">
        <f t="shared" si="3"/>
        <v>0</v>
      </c>
      <c r="L28" s="169">
        <f>IF(ISNA(VLOOKUP(J28,ProxyA!$L$17:$M$36,2,FALSE)),"ERROR",VLOOKUP(J28,ProxyA!$L$17:$M$36,2,FALSE))</f>
        <v>0</v>
      </c>
      <c r="M28" s="169">
        <f>IF(ISNA(VLOOKUP(J28,ProxyB!$J$15:$K$34,2,FALSE)),"ERROR",VLOOKUP(J28,ProxyB!$J$15:$K$34,2,FALSE))</f>
        <v>0</v>
      </c>
      <c r="N28" s="169">
        <f>IF(ISNA(VLOOKUP(J28,ProxyC!$J$19:$K$38,2,FALSE)),"ERROR",VLOOKUP(J28,ProxyC!$J$19:$K$38,2,FALSE))</f>
        <v>0</v>
      </c>
      <c r="O28" s="243">
        <f>(YEAR('2.Declaration'!$E$15)-YEAR(D28))*12+(MONTH('2.Declaration'!$E$15)-MONTH(D28))</f>
        <v>0</v>
      </c>
      <c r="P28" s="170">
        <f t="shared" si="4"/>
        <v>0</v>
      </c>
      <c r="Q28" s="129" t="str">
        <f t="shared" si="5"/>
        <v>-</v>
      </c>
      <c r="R28" s="59"/>
      <c r="S28" s="59"/>
      <c r="T28" s="59"/>
      <c r="U28" s="59"/>
      <c r="V28" s="59"/>
      <c r="W28" s="59"/>
      <c r="X28" s="59"/>
      <c r="Y28" s="59"/>
      <c r="Z28" s="59"/>
      <c r="AA28" s="59"/>
      <c r="AB28" s="59"/>
      <c r="AC28" s="59"/>
      <c r="AD28" s="59"/>
    </row>
    <row r="29" spans="1:30" x14ac:dyDescent="0.25">
      <c r="A29" s="83">
        <f t="shared" si="0"/>
        <v>0</v>
      </c>
      <c r="B29" s="76"/>
      <c r="C29" s="77">
        <v>0</v>
      </c>
      <c r="D29" s="286"/>
      <c r="E29" s="167" t="str">
        <f t="shared" si="1"/>
        <v>Yes</v>
      </c>
      <c r="F29" s="296" t="s">
        <v>23</v>
      </c>
      <c r="G29" s="78" t="str">
        <f t="shared" si="2"/>
        <v>-</v>
      </c>
      <c r="H29" s="96">
        <f>IF(ISNA(VLOOKUP(J29,ProxyA!$L$17:$M$36,2,FALSE)),IF(ISNA(VLOOKUP(J29,ProxyB!$J$15:'ProxyB'!$K$34,2,FALSE)),IF(ISNA(VLOOKUP(J29,ProxyC!$J$19:$K$38,2,FALSE)),K29,VLOOKUP(J29,ProxyC!$J$19:$K$38,2,FALSE)),VLOOKUP(J29,ProxyB!$J$15:'ProxyB'!$K$34,2,FALSE)),VLOOKUP(J29,ProxyA!$L$17:$M$36,2,FALSE))</f>
        <v>0</v>
      </c>
      <c r="I29" s="168" t="s">
        <v>89</v>
      </c>
      <c r="J29" s="169" t="str">
        <f t="shared" si="6"/>
        <v>0</v>
      </c>
      <c r="K29" s="169">
        <f t="shared" si="3"/>
        <v>0</v>
      </c>
      <c r="L29" s="169">
        <f>IF(ISNA(VLOOKUP(J29,ProxyA!$L$17:$M$36,2,FALSE)),"ERROR",VLOOKUP(J29,ProxyA!$L$17:$M$36,2,FALSE))</f>
        <v>0</v>
      </c>
      <c r="M29" s="169">
        <f>IF(ISNA(VLOOKUP(J29,ProxyB!$J$15:$K$34,2,FALSE)),"ERROR",VLOOKUP(J29,ProxyB!$J$15:$K$34,2,FALSE))</f>
        <v>0</v>
      </c>
      <c r="N29" s="169">
        <f>IF(ISNA(VLOOKUP(J29,ProxyC!$J$19:$K$38,2,FALSE)),"ERROR",VLOOKUP(J29,ProxyC!$J$19:$K$38,2,FALSE))</f>
        <v>0</v>
      </c>
      <c r="O29" s="243">
        <f>(YEAR('2.Declaration'!$E$15)-YEAR(D29))*12+(MONTH('2.Declaration'!$E$15)-MONTH(D29))</f>
        <v>0</v>
      </c>
      <c r="P29" s="170">
        <f t="shared" si="4"/>
        <v>0</v>
      </c>
      <c r="Q29" s="129" t="str">
        <f t="shared" si="5"/>
        <v>-</v>
      </c>
      <c r="R29" s="59"/>
      <c r="S29" s="59"/>
      <c r="T29" s="59"/>
      <c r="U29" s="59"/>
      <c r="V29" s="59"/>
      <c r="W29" s="59"/>
      <c r="X29" s="59"/>
      <c r="Y29" s="59"/>
      <c r="Z29" s="59"/>
      <c r="AA29" s="59"/>
      <c r="AB29" s="59"/>
      <c r="AC29" s="59"/>
      <c r="AD29" s="59"/>
    </row>
    <row r="30" spans="1:30" x14ac:dyDescent="0.25">
      <c r="A30" s="83">
        <f t="shared" si="0"/>
        <v>0</v>
      </c>
      <c r="B30" s="76"/>
      <c r="C30" s="77">
        <v>0</v>
      </c>
      <c r="D30" s="286"/>
      <c r="E30" s="167" t="str">
        <f t="shared" si="1"/>
        <v>Yes</v>
      </c>
      <c r="F30" s="296" t="s">
        <v>23</v>
      </c>
      <c r="G30" s="78" t="str">
        <f t="shared" si="2"/>
        <v>-</v>
      </c>
      <c r="H30" s="96">
        <f>IF(ISNA(VLOOKUP(J30,ProxyA!$L$17:$M$36,2,FALSE)),IF(ISNA(VLOOKUP(J30,ProxyB!$J$15:'ProxyB'!$K$34,2,FALSE)),IF(ISNA(VLOOKUP(J30,ProxyC!$J$19:$K$38,2,FALSE)),K30,VLOOKUP(J30,ProxyC!$J$19:$K$38,2,FALSE)),VLOOKUP(J30,ProxyB!$J$15:'ProxyB'!$K$34,2,FALSE)),VLOOKUP(J30,ProxyA!$L$17:$M$36,2,FALSE))</f>
        <v>0</v>
      </c>
      <c r="I30" s="168" t="s">
        <v>89</v>
      </c>
      <c r="J30" s="169" t="str">
        <f t="shared" si="6"/>
        <v>0</v>
      </c>
      <c r="K30" s="169">
        <f t="shared" si="3"/>
        <v>0</v>
      </c>
      <c r="L30" s="169">
        <f>IF(ISNA(VLOOKUP(J30,ProxyA!$L$17:$M$36,2,FALSE)),"ERROR",VLOOKUP(J30,ProxyA!$L$17:$M$36,2,FALSE))</f>
        <v>0</v>
      </c>
      <c r="M30" s="169">
        <f>IF(ISNA(VLOOKUP(J30,ProxyB!$J$15:$K$34,2,FALSE)),"ERROR",VLOOKUP(J30,ProxyB!$J$15:$K$34,2,FALSE))</f>
        <v>0</v>
      </c>
      <c r="N30" s="169">
        <f>IF(ISNA(VLOOKUP(J30,ProxyC!$J$19:$K$38,2,FALSE)),"ERROR",VLOOKUP(J30,ProxyC!$J$19:$K$38,2,FALSE))</f>
        <v>0</v>
      </c>
      <c r="O30" s="243">
        <f>(YEAR('2.Declaration'!$E$15)-YEAR(D30))*12+(MONTH('2.Declaration'!$E$15)-MONTH(D30))</f>
        <v>0</v>
      </c>
      <c r="P30" s="170">
        <f t="shared" si="4"/>
        <v>0</v>
      </c>
      <c r="Q30" s="129" t="str">
        <f t="shared" si="5"/>
        <v>-</v>
      </c>
      <c r="R30" s="59"/>
      <c r="S30" s="59"/>
      <c r="T30" s="59"/>
      <c r="U30" s="59"/>
      <c r="V30" s="59"/>
      <c r="W30" s="59"/>
      <c r="X30" s="59"/>
      <c r="Y30" s="59"/>
      <c r="Z30" s="59"/>
      <c r="AA30" s="59"/>
      <c r="AB30" s="59"/>
      <c r="AC30" s="59"/>
      <c r="AD30" s="59"/>
    </row>
    <row r="31" spans="1:30" x14ac:dyDescent="0.25">
      <c r="A31" s="83">
        <f t="shared" si="0"/>
        <v>0</v>
      </c>
      <c r="B31" s="76"/>
      <c r="C31" s="77">
        <v>0</v>
      </c>
      <c r="D31" s="286"/>
      <c r="E31" s="167" t="str">
        <f t="shared" si="1"/>
        <v>Yes</v>
      </c>
      <c r="F31" s="296" t="s">
        <v>23</v>
      </c>
      <c r="G31" s="78" t="str">
        <f t="shared" si="2"/>
        <v>-</v>
      </c>
      <c r="H31" s="96">
        <f>IF(ISNA(VLOOKUP(J31,ProxyA!$L$17:$M$36,2,FALSE)),IF(ISNA(VLOOKUP(J31,ProxyB!$J$15:'ProxyB'!$K$34,2,FALSE)),IF(ISNA(VLOOKUP(J31,ProxyC!$J$19:$K$38,2,FALSE)),K31,VLOOKUP(J31,ProxyC!$J$19:$K$38,2,FALSE)),VLOOKUP(J31,ProxyB!$J$15:'ProxyB'!$K$34,2,FALSE)),VLOOKUP(J31,ProxyA!$L$17:$M$36,2,FALSE))</f>
        <v>0</v>
      </c>
      <c r="I31" s="168" t="s">
        <v>89</v>
      </c>
      <c r="J31" s="169" t="str">
        <f t="shared" si="6"/>
        <v>0</v>
      </c>
      <c r="K31" s="169">
        <f t="shared" si="3"/>
        <v>0</v>
      </c>
      <c r="L31" s="169">
        <f>IF(ISNA(VLOOKUP(J31,ProxyA!$L$17:$M$36,2,FALSE)),"ERROR",VLOOKUP(J31,ProxyA!$L$17:$M$36,2,FALSE))</f>
        <v>0</v>
      </c>
      <c r="M31" s="169">
        <f>IF(ISNA(VLOOKUP(J31,ProxyB!$J$15:$K$34,2,FALSE)),"ERROR",VLOOKUP(J31,ProxyB!$J$15:$K$34,2,FALSE))</f>
        <v>0</v>
      </c>
      <c r="N31" s="169">
        <f>IF(ISNA(VLOOKUP(J31,ProxyC!$J$19:$K$38,2,FALSE)),"ERROR",VLOOKUP(J31,ProxyC!$J$19:$K$38,2,FALSE))</f>
        <v>0</v>
      </c>
      <c r="O31" s="243">
        <f>(YEAR('2.Declaration'!$E$15)-YEAR(D31))*12+(MONTH('2.Declaration'!$E$15)-MONTH(D31))</f>
        <v>0</v>
      </c>
      <c r="P31" s="170">
        <f t="shared" si="4"/>
        <v>0</v>
      </c>
      <c r="Q31" s="129" t="str">
        <f t="shared" si="5"/>
        <v>-</v>
      </c>
      <c r="R31" s="59"/>
      <c r="S31" s="59"/>
      <c r="T31" s="59"/>
      <c r="U31" s="59"/>
      <c r="V31" s="59"/>
      <c r="W31" s="59"/>
      <c r="X31" s="59"/>
      <c r="Y31" s="59"/>
      <c r="Z31" s="59"/>
      <c r="AA31" s="59"/>
      <c r="AB31" s="59"/>
      <c r="AC31" s="59"/>
      <c r="AD31" s="59"/>
    </row>
    <row r="32" spans="1:30" x14ac:dyDescent="0.25">
      <c r="A32" s="83">
        <f t="shared" si="0"/>
        <v>0</v>
      </c>
      <c r="B32" s="76"/>
      <c r="C32" s="77">
        <v>0</v>
      </c>
      <c r="D32" s="286"/>
      <c r="E32" s="167" t="str">
        <f t="shared" si="1"/>
        <v>Yes</v>
      </c>
      <c r="F32" s="296" t="s">
        <v>23</v>
      </c>
      <c r="G32" s="78" t="str">
        <f t="shared" si="2"/>
        <v>-</v>
      </c>
      <c r="H32" s="96">
        <f>IF(ISNA(VLOOKUP(J32,ProxyA!$L$17:$M$36,2,FALSE)),IF(ISNA(VLOOKUP(J32,ProxyB!$J$15:'ProxyB'!$K$34,2,FALSE)),IF(ISNA(VLOOKUP(J32,ProxyC!$J$19:$K$38,2,FALSE)),K32,VLOOKUP(J32,ProxyC!$J$19:$K$38,2,FALSE)),VLOOKUP(J32,ProxyB!$J$15:'ProxyB'!$K$34,2,FALSE)),VLOOKUP(J32,ProxyA!$L$17:$M$36,2,FALSE))</f>
        <v>0</v>
      </c>
      <c r="I32" s="168" t="s">
        <v>89</v>
      </c>
      <c r="J32" s="169" t="str">
        <f t="shared" si="6"/>
        <v>0</v>
      </c>
      <c r="K32" s="169">
        <f t="shared" si="3"/>
        <v>0</v>
      </c>
      <c r="L32" s="169">
        <f>IF(ISNA(VLOOKUP(J32,ProxyA!$L$17:$M$36,2,FALSE)),"ERROR",VLOOKUP(J32,ProxyA!$L$17:$M$36,2,FALSE))</f>
        <v>0</v>
      </c>
      <c r="M32" s="169">
        <f>IF(ISNA(VLOOKUP(J32,ProxyB!$J$15:$K$34,2,FALSE)),"ERROR",VLOOKUP(J32,ProxyB!$J$15:$K$34,2,FALSE))</f>
        <v>0</v>
      </c>
      <c r="N32" s="169">
        <f>IF(ISNA(VLOOKUP(J32,ProxyC!$J$19:$K$38,2,FALSE)),"ERROR",VLOOKUP(J32,ProxyC!$J$19:$K$38,2,FALSE))</f>
        <v>0</v>
      </c>
      <c r="O32" s="243">
        <f>(YEAR('2.Declaration'!$E$15)-YEAR(D32))*12+(MONTH('2.Declaration'!$E$15)-MONTH(D32))</f>
        <v>0</v>
      </c>
      <c r="P32" s="170">
        <f t="shared" si="4"/>
        <v>0</v>
      </c>
      <c r="Q32" s="129" t="str">
        <f t="shared" si="5"/>
        <v>-</v>
      </c>
      <c r="R32" s="59"/>
      <c r="S32" s="59"/>
      <c r="T32" s="59"/>
      <c r="U32" s="59"/>
      <c r="V32" s="59"/>
      <c r="W32" s="59"/>
      <c r="X32" s="59"/>
      <c r="Y32" s="59"/>
      <c r="Z32" s="59"/>
      <c r="AA32" s="59"/>
      <c r="AB32" s="59"/>
      <c r="AC32" s="59"/>
      <c r="AD32" s="59"/>
    </row>
    <row r="33" spans="1:30" x14ac:dyDescent="0.25">
      <c r="A33" s="83">
        <f t="shared" si="0"/>
        <v>0</v>
      </c>
      <c r="B33" s="76"/>
      <c r="C33" s="77">
        <v>0</v>
      </c>
      <c r="D33" s="286"/>
      <c r="E33" s="167" t="str">
        <f t="shared" si="1"/>
        <v>Yes</v>
      </c>
      <c r="F33" s="296" t="s">
        <v>23</v>
      </c>
      <c r="G33" s="78" t="str">
        <f t="shared" si="2"/>
        <v>-</v>
      </c>
      <c r="H33" s="96">
        <f>IF(ISNA(VLOOKUP(J33,ProxyA!$L$17:$M$36,2,FALSE)),IF(ISNA(VLOOKUP(J33,ProxyB!$J$15:'ProxyB'!$K$34,2,FALSE)),IF(ISNA(VLOOKUP(J33,ProxyC!$J$19:$K$38,2,FALSE)),K33,VLOOKUP(J33,ProxyC!$J$19:$K$38,2,FALSE)),VLOOKUP(J33,ProxyB!$J$15:'ProxyB'!$K$34,2,FALSE)),VLOOKUP(J33,ProxyA!$L$17:$M$36,2,FALSE))</f>
        <v>0</v>
      </c>
      <c r="I33" s="168" t="s">
        <v>89</v>
      </c>
      <c r="J33" s="172" t="str">
        <f t="shared" si="6"/>
        <v>0</v>
      </c>
      <c r="K33" s="169">
        <f t="shared" si="3"/>
        <v>0</v>
      </c>
      <c r="L33" s="169">
        <f>IF(ISNA(VLOOKUP(J33,ProxyA!$L$17:$M$36,2,FALSE)),"ERROR",VLOOKUP(J33,ProxyA!$L$17:$M$36,2,FALSE))</f>
        <v>0</v>
      </c>
      <c r="M33" s="169">
        <f>IF(ISNA(VLOOKUP(J33,ProxyB!$J$15:$K$34,2,FALSE)),"ERROR",VLOOKUP(J33,ProxyB!$J$15:$K$34,2,FALSE))</f>
        <v>0</v>
      </c>
      <c r="N33" s="169">
        <f>IF(ISNA(VLOOKUP(J33,ProxyC!$J$19:$K$38,2,FALSE)),"ERROR",VLOOKUP(J33,ProxyC!$J$19:$K$38,2,FALSE))</f>
        <v>0</v>
      </c>
      <c r="O33" s="243">
        <f>(YEAR('2.Declaration'!$E$15)-YEAR(D33))*12+(MONTH('2.Declaration'!$E$15)-MONTH(D33))</f>
        <v>0</v>
      </c>
      <c r="P33" s="170">
        <f t="shared" si="4"/>
        <v>0</v>
      </c>
      <c r="Q33" s="129" t="str">
        <f t="shared" si="5"/>
        <v>-</v>
      </c>
      <c r="R33" s="59"/>
      <c r="S33" s="59"/>
      <c r="T33" s="59"/>
      <c r="U33" s="59"/>
      <c r="V33" s="59"/>
      <c r="W33" s="59"/>
      <c r="X33" s="59"/>
      <c r="Y33" s="59"/>
      <c r="Z33" s="59"/>
      <c r="AA33" s="59"/>
      <c r="AB33" s="59"/>
      <c r="AC33" s="59"/>
      <c r="AD33" s="59"/>
    </row>
    <row r="34" spans="1:30" ht="15" customHeight="1" x14ac:dyDescent="0.25">
      <c r="A34" s="83">
        <f>SUM(A14:A33)</f>
        <v>0</v>
      </c>
      <c r="B34" s="425" t="s">
        <v>163</v>
      </c>
      <c r="C34" s="425"/>
      <c r="D34" s="425"/>
      <c r="E34" s="425"/>
      <c r="F34" s="425"/>
      <c r="G34" s="425"/>
      <c r="H34" s="98">
        <f>SUM(H14:H33)</f>
        <v>0</v>
      </c>
      <c r="I34" s="36"/>
      <c r="J34" s="173"/>
      <c r="K34" s="174"/>
      <c r="L34" s="174"/>
      <c r="M34" s="174"/>
      <c r="N34" s="174"/>
      <c r="P34" s="59"/>
      <c r="Q34" s="59"/>
      <c r="R34" s="59"/>
      <c r="S34" s="59"/>
      <c r="T34" s="59"/>
      <c r="U34" s="59"/>
      <c r="V34" s="59"/>
      <c r="W34" s="59"/>
      <c r="X34" s="59"/>
      <c r="Y34" s="59"/>
      <c r="Z34" s="59"/>
      <c r="AA34" s="59"/>
      <c r="AB34" s="59"/>
      <c r="AC34" s="59"/>
      <c r="AD34" s="59"/>
    </row>
    <row r="35" spans="1:30" x14ac:dyDescent="0.25">
      <c r="F35" s="175"/>
      <c r="J35" s="176" t="str">
        <f t="shared" si="6"/>
        <v/>
      </c>
      <c r="K35" s="59"/>
      <c r="L35" s="59"/>
      <c r="M35" s="59"/>
      <c r="N35" s="59"/>
    </row>
    <row r="36" spans="1:30" ht="18" x14ac:dyDescent="0.25">
      <c r="B36" s="377" t="s">
        <v>230</v>
      </c>
      <c r="C36" s="377"/>
      <c r="D36" s="377"/>
      <c r="E36" s="377"/>
      <c r="F36" s="377"/>
      <c r="G36" s="377"/>
      <c r="H36" s="377"/>
      <c r="P36" s="58"/>
      <c r="Q36" s="58"/>
      <c r="R36"/>
      <c r="S36"/>
      <c r="T36" s="59"/>
      <c r="V36"/>
      <c r="W36"/>
      <c r="X36"/>
      <c r="Y36"/>
      <c r="Z36"/>
    </row>
    <row r="37" spans="1:30" x14ac:dyDescent="0.25">
      <c r="B37" s="60"/>
      <c r="C37" s="60"/>
      <c r="D37" s="60"/>
      <c r="E37" s="60"/>
      <c r="F37" s="60"/>
      <c r="I37" s="57"/>
      <c r="Q37"/>
      <c r="R37"/>
      <c r="S37"/>
      <c r="V37"/>
      <c r="W37"/>
      <c r="X37"/>
      <c r="Y37"/>
      <c r="Z37"/>
    </row>
    <row r="38" spans="1:30" x14ac:dyDescent="0.25">
      <c r="B38" s="60"/>
      <c r="C38" s="60"/>
      <c r="D38" s="60"/>
      <c r="E38" s="60"/>
      <c r="F38" s="60"/>
      <c r="I38" s="57"/>
      <c r="Q38"/>
      <c r="R38"/>
      <c r="S38"/>
      <c r="V38"/>
      <c r="W38"/>
      <c r="X38"/>
      <c r="Y38"/>
      <c r="Z38"/>
    </row>
    <row r="39" spans="1:30" x14ac:dyDescent="0.25">
      <c r="B39" s="60"/>
      <c r="C39" s="60"/>
      <c r="D39" s="60"/>
      <c r="E39" s="60"/>
      <c r="F39" s="60"/>
      <c r="I39" s="57"/>
      <c r="Q39"/>
      <c r="R39"/>
      <c r="S39"/>
      <c r="V39"/>
      <c r="W39"/>
      <c r="X39"/>
      <c r="Y39"/>
      <c r="Z39"/>
    </row>
    <row r="40" spans="1:30" x14ac:dyDescent="0.25">
      <c r="B40" s="60"/>
      <c r="C40" s="60"/>
      <c r="D40" s="60"/>
      <c r="E40" s="60"/>
      <c r="F40" s="60"/>
      <c r="I40" s="57"/>
      <c r="Q40"/>
      <c r="R40"/>
      <c r="S40"/>
      <c r="V40"/>
      <c r="W40"/>
      <c r="X40"/>
      <c r="Y40"/>
      <c r="Z40"/>
    </row>
    <row r="41" spans="1:30" x14ac:dyDescent="0.25">
      <c r="B41" s="60"/>
      <c r="C41" s="60"/>
      <c r="D41" s="60"/>
      <c r="E41" s="60"/>
      <c r="F41" s="60"/>
      <c r="I41" s="57"/>
      <c r="Q41"/>
      <c r="R41"/>
      <c r="S41"/>
      <c r="V41"/>
      <c r="W41"/>
      <c r="X41"/>
      <c r="Y41"/>
      <c r="Z41"/>
    </row>
    <row r="42" spans="1:30" x14ac:dyDescent="0.25">
      <c r="B42" s="60"/>
      <c r="C42" s="60"/>
      <c r="D42" s="60"/>
      <c r="E42" s="60"/>
      <c r="F42" s="60"/>
      <c r="I42" s="57"/>
      <c r="Q42"/>
      <c r="R42"/>
      <c r="S42"/>
      <c r="V42"/>
      <c r="W42"/>
      <c r="X42"/>
      <c r="Y42"/>
      <c r="Z42"/>
    </row>
    <row r="43" spans="1:30" x14ac:dyDescent="0.25">
      <c r="B43" s="60"/>
      <c r="C43" s="60"/>
      <c r="D43" s="60"/>
      <c r="E43" s="60"/>
      <c r="F43" s="60"/>
      <c r="I43" s="57"/>
      <c r="Q43"/>
      <c r="R43"/>
      <c r="S43"/>
      <c r="V43"/>
      <c r="W43"/>
      <c r="X43"/>
      <c r="Y43"/>
      <c r="Z43"/>
    </row>
    <row r="44" spans="1:30" hidden="1" x14ac:dyDescent="0.25">
      <c r="B44" s="60"/>
      <c r="C44" s="60"/>
      <c r="D44" s="60"/>
      <c r="E44" s="60"/>
      <c r="F44" s="60"/>
      <c r="I44" s="57"/>
      <c r="Q44"/>
      <c r="R44"/>
      <c r="S44"/>
      <c r="V44"/>
      <c r="W44"/>
      <c r="X44"/>
      <c r="Y44"/>
      <c r="Z44"/>
    </row>
    <row r="45" spans="1:30" hidden="1" x14ac:dyDescent="0.25">
      <c r="B45" s="60"/>
      <c r="C45" s="60"/>
      <c r="D45" s="60"/>
      <c r="E45" s="60"/>
      <c r="F45" s="60"/>
      <c r="I45" s="57"/>
      <c r="Q45"/>
      <c r="R45"/>
      <c r="S45"/>
      <c r="V45"/>
      <c r="W45"/>
      <c r="X45"/>
      <c r="Y45"/>
      <c r="Z45"/>
    </row>
    <row r="46" spans="1:30" hidden="1" x14ac:dyDescent="0.25">
      <c r="B46" s="60"/>
      <c r="C46" s="60"/>
      <c r="D46" s="60"/>
      <c r="E46" s="60"/>
      <c r="F46" s="60"/>
      <c r="I46" s="57"/>
      <c r="Q46"/>
      <c r="R46"/>
      <c r="S46"/>
      <c r="V46"/>
      <c r="W46"/>
      <c r="X46"/>
      <c r="Y46"/>
      <c r="Z46"/>
    </row>
    <row r="47" spans="1:30" hidden="1" x14ac:dyDescent="0.25">
      <c r="B47" s="60"/>
      <c r="C47" s="60"/>
      <c r="D47" s="60"/>
      <c r="E47" s="60"/>
      <c r="F47" s="60"/>
      <c r="I47" s="57"/>
      <c r="Q47"/>
      <c r="R47"/>
      <c r="S47"/>
      <c r="V47"/>
      <c r="W47"/>
      <c r="X47"/>
      <c r="Y47"/>
      <c r="Z47"/>
    </row>
    <row r="48" spans="1:30" hidden="1" x14ac:dyDescent="0.25">
      <c r="B48" s="60"/>
      <c r="C48" s="60"/>
      <c r="D48" s="60"/>
      <c r="E48" s="60"/>
      <c r="F48" s="60"/>
      <c r="Q48"/>
      <c r="R48"/>
      <c r="S48"/>
      <c r="V48"/>
      <c r="W48"/>
      <c r="X48"/>
      <c r="Y48"/>
      <c r="Z48"/>
    </row>
    <row r="49" spans="2:29" hidden="1" x14ac:dyDescent="0.25">
      <c r="B49" s="60"/>
      <c r="C49" s="60"/>
      <c r="D49" s="60"/>
      <c r="E49" s="60"/>
      <c r="F49" s="60"/>
      <c r="Q49"/>
      <c r="R49"/>
      <c r="S49"/>
      <c r="T49"/>
      <c r="U49"/>
      <c r="V49"/>
      <c r="AA49" s="36"/>
      <c r="AB49" s="36"/>
      <c r="AC49" s="36"/>
    </row>
    <row r="50" spans="2:29" hidden="1" x14ac:dyDescent="0.25">
      <c r="F50" s="175"/>
    </row>
    <row r="51" spans="2:29" hidden="1" x14ac:dyDescent="0.25">
      <c r="F51" s="175"/>
    </row>
    <row r="52" spans="2:29" hidden="1" x14ac:dyDescent="0.25">
      <c r="F52" s="175"/>
    </row>
    <row r="53" spans="2:29" hidden="1" x14ac:dyDescent="0.25">
      <c r="F53" s="177"/>
    </row>
    <row r="54" spans="2:29" hidden="1" x14ac:dyDescent="0.25">
      <c r="F54" s="177"/>
    </row>
    <row r="55" spans="2:29" hidden="1" x14ac:dyDescent="0.25">
      <c r="F55" s="177"/>
    </row>
    <row r="56" spans="2:29" hidden="1" x14ac:dyDescent="0.25">
      <c r="F56" s="177"/>
    </row>
    <row r="57" spans="2:29" hidden="1" x14ac:dyDescent="0.25">
      <c r="F57" s="177"/>
    </row>
    <row r="58" spans="2:29" hidden="1" x14ac:dyDescent="0.25">
      <c r="F58" s="177"/>
    </row>
    <row r="59" spans="2:29" hidden="1" x14ac:dyDescent="0.25">
      <c r="F59" s="177"/>
    </row>
    <row r="60" spans="2:29" hidden="1" x14ac:dyDescent="0.25">
      <c r="F60" s="177"/>
    </row>
    <row r="61" spans="2:29" hidden="1" x14ac:dyDescent="0.25">
      <c r="F61" s="177"/>
    </row>
    <row r="62" spans="2:29" hidden="1" x14ac:dyDescent="0.25">
      <c r="F62" s="177"/>
    </row>
    <row r="63" spans="2:29" hidden="1" x14ac:dyDescent="0.25">
      <c r="F63" s="177"/>
    </row>
    <row r="64" spans="2:29" hidden="1" x14ac:dyDescent="0.25">
      <c r="F64" s="177"/>
    </row>
    <row r="65" spans="6:6" hidden="1" x14ac:dyDescent="0.25">
      <c r="F65" s="177"/>
    </row>
    <row r="66" spans="6:6" hidden="1" x14ac:dyDescent="0.25">
      <c r="F66" s="177"/>
    </row>
    <row r="67" spans="6:6" hidden="1" x14ac:dyDescent="0.25">
      <c r="F67" s="177"/>
    </row>
    <row r="68" spans="6:6" hidden="1" x14ac:dyDescent="0.25">
      <c r="F68" s="177"/>
    </row>
    <row r="69" spans="6:6" hidden="1" x14ac:dyDescent="0.25">
      <c r="F69" s="177"/>
    </row>
    <row r="70" spans="6:6" hidden="1" x14ac:dyDescent="0.25">
      <c r="F70" s="177"/>
    </row>
    <row r="71" spans="6:6" hidden="1" x14ac:dyDescent="0.25">
      <c r="F71" s="177"/>
    </row>
    <row r="72" spans="6:6" hidden="1" x14ac:dyDescent="0.25">
      <c r="F72" s="177"/>
    </row>
    <row r="73" spans="6:6" hidden="1" x14ac:dyDescent="0.25">
      <c r="F73" s="177"/>
    </row>
    <row r="74" spans="6:6" hidden="1" x14ac:dyDescent="0.25">
      <c r="F74" s="177"/>
    </row>
    <row r="75" spans="6:6" hidden="1" x14ac:dyDescent="0.25">
      <c r="F75" s="177"/>
    </row>
    <row r="76" spans="6:6" hidden="1" x14ac:dyDescent="0.25">
      <c r="F76" s="177"/>
    </row>
    <row r="77" spans="6:6" hidden="1" x14ac:dyDescent="0.25">
      <c r="F77" s="177"/>
    </row>
    <row r="78" spans="6:6" hidden="1" x14ac:dyDescent="0.25">
      <c r="F78" s="177"/>
    </row>
    <row r="79" spans="6:6" hidden="1" x14ac:dyDescent="0.25">
      <c r="F79" s="177"/>
    </row>
    <row r="80" spans="6:6" hidden="1" x14ac:dyDescent="0.25">
      <c r="F80" s="177"/>
    </row>
    <row r="81" spans="6:6" hidden="1" x14ac:dyDescent="0.25">
      <c r="F81" s="177"/>
    </row>
    <row r="82" spans="6:6" hidden="1" x14ac:dyDescent="0.25">
      <c r="F82" s="177"/>
    </row>
    <row r="83" spans="6:6" hidden="1" x14ac:dyDescent="0.25">
      <c r="F83" s="177"/>
    </row>
    <row r="84" spans="6:6" hidden="1" x14ac:dyDescent="0.25">
      <c r="F84" s="177"/>
    </row>
    <row r="85" spans="6:6" hidden="1" x14ac:dyDescent="0.25">
      <c r="F85" s="177"/>
    </row>
    <row r="86" spans="6:6" hidden="1" x14ac:dyDescent="0.25">
      <c r="F86" s="177"/>
    </row>
    <row r="87" spans="6:6" hidden="1" x14ac:dyDescent="0.25">
      <c r="F87" s="177"/>
    </row>
    <row r="88" spans="6:6" hidden="1" x14ac:dyDescent="0.25">
      <c r="F88" s="177"/>
    </row>
    <row r="89" spans="6:6" hidden="1" x14ac:dyDescent="0.25">
      <c r="F89" s="177"/>
    </row>
    <row r="90" spans="6:6" hidden="1" x14ac:dyDescent="0.25">
      <c r="F90" s="177"/>
    </row>
    <row r="91" spans="6:6" hidden="1" x14ac:dyDescent="0.25">
      <c r="F91" s="177"/>
    </row>
    <row r="92" spans="6:6" hidden="1" x14ac:dyDescent="0.25">
      <c r="F92" s="177"/>
    </row>
    <row r="93" spans="6:6" hidden="1" x14ac:dyDescent="0.25">
      <c r="F93" s="177"/>
    </row>
    <row r="94" spans="6:6" hidden="1" x14ac:dyDescent="0.25">
      <c r="F94" s="177"/>
    </row>
    <row r="95" spans="6:6" hidden="1" x14ac:dyDescent="0.25">
      <c r="F95" s="177"/>
    </row>
    <row r="96" spans="6:6" hidden="1" x14ac:dyDescent="0.25">
      <c r="F96" s="177"/>
    </row>
    <row r="97" spans="6:6" hidden="1" x14ac:dyDescent="0.25">
      <c r="F97" s="177"/>
    </row>
    <row r="98" spans="6:6" hidden="1" x14ac:dyDescent="0.25">
      <c r="F98" s="177"/>
    </row>
    <row r="99" spans="6:6" hidden="1" x14ac:dyDescent="0.25">
      <c r="F99" s="177"/>
    </row>
    <row r="100" spans="6:6" hidden="1" x14ac:dyDescent="0.25">
      <c r="F100" s="177"/>
    </row>
    <row r="101" spans="6:6" hidden="1" x14ac:dyDescent="0.25">
      <c r="F101" s="177"/>
    </row>
    <row r="102" spans="6:6" hidden="1" x14ac:dyDescent="0.25">
      <c r="F102" s="177"/>
    </row>
    <row r="103" spans="6:6" hidden="1" x14ac:dyDescent="0.25">
      <c r="F103" s="177"/>
    </row>
    <row r="104" spans="6:6" hidden="1" x14ac:dyDescent="0.25">
      <c r="F104" s="177"/>
    </row>
    <row r="105" spans="6:6" hidden="1" x14ac:dyDescent="0.25">
      <c r="F105" s="177"/>
    </row>
    <row r="106" spans="6:6" hidden="1" x14ac:dyDescent="0.25">
      <c r="F106" s="177"/>
    </row>
    <row r="107" spans="6:6" hidden="1" x14ac:dyDescent="0.25">
      <c r="F107" s="177"/>
    </row>
    <row r="108" spans="6:6" hidden="1" x14ac:dyDescent="0.25">
      <c r="F108" s="177"/>
    </row>
    <row r="109" spans="6:6" hidden="1" x14ac:dyDescent="0.25">
      <c r="F109" s="177"/>
    </row>
    <row r="110" spans="6:6" hidden="1" x14ac:dyDescent="0.25">
      <c r="F110" s="177"/>
    </row>
    <row r="111" spans="6:6" hidden="1" x14ac:dyDescent="0.25">
      <c r="F111" s="177"/>
    </row>
    <row r="112" spans="6:6" hidden="1" x14ac:dyDescent="0.25">
      <c r="F112" s="177"/>
    </row>
    <row r="113" spans="6:6" hidden="1" x14ac:dyDescent="0.25">
      <c r="F113" s="177"/>
    </row>
    <row r="114" spans="6:6" hidden="1" x14ac:dyDescent="0.25">
      <c r="F114" s="177"/>
    </row>
    <row r="115" spans="6:6" hidden="1" x14ac:dyDescent="0.25">
      <c r="F115" s="177"/>
    </row>
    <row r="116" spans="6:6" hidden="1" x14ac:dyDescent="0.25">
      <c r="F116" s="177"/>
    </row>
    <row r="117" spans="6:6" hidden="1" x14ac:dyDescent="0.25">
      <c r="F117" s="177"/>
    </row>
    <row r="118" spans="6:6" hidden="1" x14ac:dyDescent="0.25">
      <c r="F118" s="177"/>
    </row>
    <row r="119" spans="6:6" hidden="1" x14ac:dyDescent="0.25">
      <c r="F119" s="177"/>
    </row>
    <row r="120" spans="6:6" hidden="1" x14ac:dyDescent="0.25">
      <c r="F120" s="177"/>
    </row>
    <row r="121" spans="6:6" hidden="1" x14ac:dyDescent="0.25">
      <c r="F121" s="177"/>
    </row>
    <row r="122" spans="6:6" hidden="1" x14ac:dyDescent="0.25">
      <c r="F122" s="177"/>
    </row>
    <row r="123" spans="6:6" hidden="1" x14ac:dyDescent="0.25">
      <c r="F123" s="177"/>
    </row>
    <row r="124" spans="6:6" hidden="1" x14ac:dyDescent="0.25">
      <c r="F124" s="177"/>
    </row>
    <row r="125" spans="6:6" hidden="1" x14ac:dyDescent="0.25">
      <c r="F125" s="177"/>
    </row>
    <row r="126" spans="6:6" hidden="1" x14ac:dyDescent="0.25">
      <c r="F126" s="177"/>
    </row>
    <row r="127" spans="6:6" hidden="1" x14ac:dyDescent="0.25">
      <c r="F127" s="177"/>
    </row>
    <row r="128" spans="6:6" hidden="1" x14ac:dyDescent="0.25">
      <c r="F128" s="177"/>
    </row>
    <row r="129" spans="6:6" hidden="1" x14ac:dyDescent="0.25">
      <c r="F129" s="177"/>
    </row>
    <row r="130" spans="6:6" hidden="1" x14ac:dyDescent="0.25">
      <c r="F130" s="177"/>
    </row>
    <row r="131" spans="6:6" hidden="1" x14ac:dyDescent="0.25">
      <c r="F131" s="177"/>
    </row>
    <row r="132" spans="6:6" hidden="1" x14ac:dyDescent="0.25">
      <c r="F132" s="177"/>
    </row>
    <row r="133" spans="6:6" hidden="1" x14ac:dyDescent="0.25">
      <c r="F133" s="177"/>
    </row>
    <row r="134" spans="6:6" hidden="1" x14ac:dyDescent="0.25">
      <c r="F134" s="177"/>
    </row>
    <row r="135" spans="6:6" hidden="1" x14ac:dyDescent="0.25">
      <c r="F135" s="177"/>
    </row>
    <row r="136" spans="6:6" hidden="1" x14ac:dyDescent="0.25">
      <c r="F136" s="177"/>
    </row>
    <row r="137" spans="6:6" hidden="1" x14ac:dyDescent="0.25">
      <c r="F137" s="177"/>
    </row>
    <row r="138" spans="6:6" hidden="1" x14ac:dyDescent="0.25">
      <c r="F138" s="177"/>
    </row>
    <row r="139" spans="6:6" hidden="1" x14ac:dyDescent="0.25">
      <c r="F139" s="177"/>
    </row>
    <row r="140" spans="6:6" hidden="1" x14ac:dyDescent="0.25">
      <c r="F140" s="177"/>
    </row>
    <row r="141" spans="6:6" hidden="1" x14ac:dyDescent="0.25">
      <c r="F141" s="177"/>
    </row>
    <row r="142" spans="6:6" hidden="1" x14ac:dyDescent="0.25">
      <c r="F142" s="177"/>
    </row>
    <row r="143" spans="6:6" hidden="1" x14ac:dyDescent="0.25">
      <c r="F143" s="177"/>
    </row>
    <row r="144" spans="6:6" hidden="1" x14ac:dyDescent="0.25">
      <c r="F144" s="177"/>
    </row>
    <row r="145" spans="6:6" hidden="1" x14ac:dyDescent="0.25">
      <c r="F145" s="177"/>
    </row>
    <row r="146" spans="6:6" hidden="1" x14ac:dyDescent="0.25">
      <c r="F146" s="177"/>
    </row>
    <row r="147" spans="6:6" hidden="1" x14ac:dyDescent="0.25">
      <c r="F147" s="177"/>
    </row>
    <row r="148" spans="6:6" hidden="1" x14ac:dyDescent="0.25">
      <c r="F148" s="177"/>
    </row>
    <row r="149" spans="6:6" hidden="1" x14ac:dyDescent="0.25">
      <c r="F149" s="177"/>
    </row>
    <row r="150" spans="6:6" hidden="1" x14ac:dyDescent="0.25">
      <c r="F150" s="177"/>
    </row>
    <row r="151" spans="6:6" hidden="1" x14ac:dyDescent="0.25">
      <c r="F151" s="177"/>
    </row>
    <row r="152" spans="6:6" hidden="1" x14ac:dyDescent="0.25">
      <c r="F152" s="177"/>
    </row>
    <row r="153" spans="6:6" hidden="1" x14ac:dyDescent="0.25">
      <c r="F153" s="177"/>
    </row>
    <row r="154" spans="6:6" hidden="1" x14ac:dyDescent="0.25">
      <c r="F154" s="177"/>
    </row>
    <row r="155" spans="6:6" hidden="1" x14ac:dyDescent="0.25">
      <c r="F155" s="177"/>
    </row>
    <row r="156" spans="6:6" hidden="1" x14ac:dyDescent="0.25">
      <c r="F156" s="177"/>
    </row>
    <row r="157" spans="6:6" hidden="1" x14ac:dyDescent="0.25">
      <c r="F157" s="177"/>
    </row>
    <row r="158" spans="6:6" hidden="1" x14ac:dyDescent="0.25">
      <c r="F158" s="177"/>
    </row>
    <row r="159" spans="6:6" hidden="1" x14ac:dyDescent="0.25">
      <c r="F159" s="177"/>
    </row>
    <row r="160" spans="6:6" hidden="1" x14ac:dyDescent="0.25">
      <c r="F160" s="177"/>
    </row>
    <row r="161" spans="6:6" hidden="1" x14ac:dyDescent="0.25">
      <c r="F161" s="177"/>
    </row>
    <row r="162" spans="6:6" hidden="1" x14ac:dyDescent="0.25">
      <c r="F162" s="177"/>
    </row>
    <row r="163" spans="6:6" hidden="1" x14ac:dyDescent="0.25">
      <c r="F163" s="177"/>
    </row>
    <row r="164" spans="6:6" hidden="1" x14ac:dyDescent="0.25">
      <c r="F164" s="177"/>
    </row>
    <row r="165" spans="6:6" hidden="1" x14ac:dyDescent="0.25">
      <c r="F165" s="177"/>
    </row>
    <row r="166" spans="6:6" hidden="1" x14ac:dyDescent="0.25">
      <c r="F166" s="177"/>
    </row>
    <row r="167" spans="6:6" hidden="1" x14ac:dyDescent="0.25">
      <c r="F167" s="177"/>
    </row>
    <row r="168" spans="6:6" hidden="1" x14ac:dyDescent="0.25">
      <c r="F168" s="177"/>
    </row>
    <row r="169" spans="6:6" hidden="1" x14ac:dyDescent="0.25">
      <c r="F169" s="177"/>
    </row>
    <row r="170" spans="6:6" hidden="1" x14ac:dyDescent="0.25">
      <c r="F170" s="177"/>
    </row>
    <row r="171" spans="6:6" hidden="1" x14ac:dyDescent="0.25">
      <c r="F171" s="177"/>
    </row>
    <row r="172" spans="6:6" hidden="1" x14ac:dyDescent="0.25">
      <c r="F172" s="177"/>
    </row>
    <row r="173" spans="6:6" hidden="1" x14ac:dyDescent="0.25">
      <c r="F173" s="177"/>
    </row>
    <row r="174" spans="6:6" hidden="1" x14ac:dyDescent="0.25">
      <c r="F174" s="177"/>
    </row>
    <row r="175" spans="6:6" hidden="1" x14ac:dyDescent="0.25">
      <c r="F175" s="177"/>
    </row>
    <row r="176" spans="6:6" hidden="1" x14ac:dyDescent="0.25">
      <c r="F176" s="177"/>
    </row>
    <row r="177" spans="6:6" hidden="1" x14ac:dyDescent="0.25">
      <c r="F177" s="177"/>
    </row>
    <row r="178" spans="6:6" hidden="1" x14ac:dyDescent="0.25">
      <c r="F178" s="177"/>
    </row>
    <row r="179" spans="6:6" hidden="1" x14ac:dyDescent="0.25">
      <c r="F179" s="177"/>
    </row>
    <row r="180" spans="6:6" hidden="1" x14ac:dyDescent="0.25">
      <c r="F180" s="177"/>
    </row>
    <row r="181" spans="6:6" hidden="1" x14ac:dyDescent="0.25">
      <c r="F181" s="177"/>
    </row>
    <row r="182" spans="6:6" hidden="1" x14ac:dyDescent="0.25">
      <c r="F182" s="177"/>
    </row>
    <row r="183" spans="6:6" hidden="1" x14ac:dyDescent="0.25">
      <c r="F183" s="177"/>
    </row>
    <row r="184" spans="6:6" hidden="1" x14ac:dyDescent="0.25">
      <c r="F184" s="177"/>
    </row>
    <row r="185" spans="6:6" hidden="1" x14ac:dyDescent="0.25">
      <c r="F185" s="177"/>
    </row>
    <row r="186" spans="6:6" hidden="1" x14ac:dyDescent="0.25">
      <c r="F186" s="177"/>
    </row>
    <row r="187" spans="6:6" hidden="1" x14ac:dyDescent="0.25">
      <c r="F187" s="177"/>
    </row>
    <row r="188" spans="6:6" hidden="1" x14ac:dyDescent="0.25">
      <c r="F188" s="177"/>
    </row>
    <row r="189" spans="6:6" hidden="1" x14ac:dyDescent="0.25">
      <c r="F189" s="177"/>
    </row>
    <row r="190" spans="6:6" hidden="1" x14ac:dyDescent="0.25">
      <c r="F190" s="177"/>
    </row>
    <row r="191" spans="6:6" hidden="1" x14ac:dyDescent="0.25">
      <c r="F191" s="177"/>
    </row>
    <row r="192" spans="6:6" hidden="1" x14ac:dyDescent="0.25">
      <c r="F192" s="177"/>
    </row>
    <row r="193" spans="6:6" hidden="1" x14ac:dyDescent="0.25">
      <c r="F193" s="177"/>
    </row>
    <row r="194" spans="6:6" hidden="1" x14ac:dyDescent="0.25">
      <c r="F194" s="177"/>
    </row>
    <row r="195" spans="6:6" hidden="1" x14ac:dyDescent="0.25">
      <c r="F195" s="177"/>
    </row>
    <row r="196" spans="6:6" hidden="1" x14ac:dyDescent="0.25">
      <c r="F196" s="177"/>
    </row>
    <row r="197" spans="6:6" hidden="1" x14ac:dyDescent="0.25">
      <c r="F197" s="177"/>
    </row>
    <row r="198" spans="6:6" hidden="1" x14ac:dyDescent="0.25">
      <c r="F198" s="177"/>
    </row>
    <row r="199" spans="6:6" hidden="1" x14ac:dyDescent="0.25">
      <c r="F199" s="177"/>
    </row>
    <row r="200" spans="6:6" hidden="1" x14ac:dyDescent="0.25">
      <c r="F200" s="177"/>
    </row>
    <row r="201" spans="6:6" hidden="1" x14ac:dyDescent="0.25">
      <c r="F201" s="177"/>
    </row>
    <row r="202" spans="6:6" hidden="1" x14ac:dyDescent="0.25">
      <c r="F202" s="177"/>
    </row>
    <row r="203" spans="6:6" hidden="1" x14ac:dyDescent="0.25">
      <c r="F203" s="177"/>
    </row>
    <row r="204" spans="6:6" hidden="1" x14ac:dyDescent="0.25">
      <c r="F204" s="177"/>
    </row>
    <row r="205" spans="6:6" hidden="1" x14ac:dyDescent="0.25">
      <c r="F205" s="177"/>
    </row>
    <row r="206" spans="6:6" hidden="1" x14ac:dyDescent="0.25">
      <c r="F206" s="177"/>
    </row>
    <row r="207" spans="6:6" hidden="1" x14ac:dyDescent="0.25">
      <c r="F207" s="177"/>
    </row>
    <row r="208" spans="6:6" hidden="1" x14ac:dyDescent="0.25">
      <c r="F208" s="177"/>
    </row>
    <row r="209" spans="6:6" hidden="1" x14ac:dyDescent="0.25">
      <c r="F209" s="177"/>
    </row>
    <row r="210" spans="6:6" hidden="1" x14ac:dyDescent="0.25">
      <c r="F210" s="177"/>
    </row>
    <row r="211" spans="6:6" hidden="1" x14ac:dyDescent="0.25">
      <c r="F211" s="177"/>
    </row>
    <row r="212" spans="6:6" hidden="1" x14ac:dyDescent="0.25">
      <c r="F212" s="177"/>
    </row>
    <row r="213" spans="6:6" hidden="1" x14ac:dyDescent="0.25">
      <c r="F213" s="177"/>
    </row>
    <row r="214" spans="6:6" hidden="1" x14ac:dyDescent="0.25">
      <c r="F214" s="177"/>
    </row>
    <row r="215" spans="6:6" hidden="1" x14ac:dyDescent="0.25">
      <c r="F215" s="177"/>
    </row>
    <row r="216" spans="6:6" hidden="1" x14ac:dyDescent="0.25">
      <c r="F216" s="177"/>
    </row>
    <row r="217" spans="6:6" hidden="1" x14ac:dyDescent="0.25">
      <c r="F217" s="177"/>
    </row>
    <row r="218" spans="6:6" hidden="1" x14ac:dyDescent="0.25">
      <c r="F218" s="177"/>
    </row>
    <row r="219" spans="6:6" hidden="1" x14ac:dyDescent="0.25">
      <c r="F219" s="177"/>
    </row>
    <row r="220" spans="6:6" hidden="1" x14ac:dyDescent="0.25">
      <c r="F220" s="177"/>
    </row>
  </sheetData>
  <sheetProtection algorithmName="SHA-512" hashValue="lgm6WGpD9gOXkbObGSaiAxfuU8HL8by5CMD7FO+NalRdIveRfnBX6LIci+qfsxkvkqqhbTAr5r4ELgMY8NTxQA==" saltValue="xJalo7PZv9M74hcrL2rs4w==" spinCount="100000" sheet="1" objects="1" scenarios="1"/>
  <mergeCells count="10">
    <mergeCell ref="B10:H10"/>
    <mergeCell ref="I12:R12"/>
    <mergeCell ref="B34:G34"/>
    <mergeCell ref="B36:H36"/>
    <mergeCell ref="C2:E2"/>
    <mergeCell ref="C3:E3"/>
    <mergeCell ref="C4:E4"/>
    <mergeCell ref="B7:H7"/>
    <mergeCell ref="B8:H8"/>
    <mergeCell ref="B9:H9"/>
  </mergeCells>
  <conditionalFormatting sqref="E14:E33">
    <cfRule type="expression" dxfId="25" priority="4">
      <formula>$D14&gt;0</formula>
    </cfRule>
  </conditionalFormatting>
  <conditionalFormatting sqref="F14:F33">
    <cfRule type="expression" dxfId="24" priority="1">
      <formula>$D14=""</formula>
    </cfRule>
    <cfRule type="expression" dxfId="23" priority="5">
      <formula>$E14="Yes"</formula>
    </cfRule>
  </conditionalFormatting>
  <conditionalFormatting sqref="G14:G33">
    <cfRule type="expression" dxfId="22" priority="3">
      <formula>$D14&gt;0</formula>
    </cfRule>
  </conditionalFormatting>
  <conditionalFormatting sqref="I14:N14 I15:I33 K15:N33 J15:J35">
    <cfRule type="expression" dxfId="21" priority="2">
      <formula>$G14="To apportion GST claim using the proxies"</formula>
    </cfRule>
  </conditionalFormatting>
  <dataValidations count="4">
    <dataValidation type="decimal" operator="greaterThanOrEqual" allowBlank="1" showInputMessage="1" showErrorMessage="1" sqref="C14:C33" xr:uid="{00000000-0002-0000-0C00-000000000000}">
      <formula1>0</formula1>
    </dataValidation>
    <dataValidation type="list" allowBlank="1" showInputMessage="1" showErrorMessage="1" sqref="F14:F33" xr:uid="{00000000-0002-0000-0C00-000001000000}">
      <formula1>$P$7:$P$10</formula1>
    </dataValidation>
    <dataValidation type="whole" operator="greaterThanOrEqual" allowBlank="1" showInputMessage="1" showErrorMessage="1" sqref="D14:D33" xr:uid="{00000000-0002-0000-0C00-000002000000}">
      <formula1>0</formula1>
    </dataValidation>
    <dataValidation operator="greaterThanOrEqual" allowBlank="1" showInputMessage="1" showErrorMessage="1" sqref="P14:P33 F35 F50:F220 E14:E33 K14:N33 J14:J35 H14:I33" xr:uid="{00000000-0002-0000-0C00-000003000000}"/>
  </dataValidations>
  <hyperlinks>
    <hyperlink ref="I14" location="'8b.Service Apportionment'!A1" display="Click here to apportion GST claims" xr:uid="{00000000-0004-0000-0C00-000000000000}"/>
    <hyperlink ref="I15:I33" location="'8b.Service Apportionment'!A1" display="Click here to apportion GST claims" xr:uid="{00000000-0004-0000-0C00-000001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J25"/>
  <sheetViews>
    <sheetView showGridLines="0" zoomScale="80" zoomScaleNormal="80" workbookViewId="0"/>
  </sheetViews>
  <sheetFormatPr defaultColWidth="0" defaultRowHeight="15" x14ac:dyDescent="0.25"/>
  <cols>
    <col min="1" max="1" width="9.140625" customWidth="1"/>
    <col min="2" max="2" width="37.140625" customWidth="1"/>
    <col min="3" max="3" width="38.85546875" customWidth="1"/>
    <col min="4" max="5" width="34.140625" customWidth="1"/>
    <col min="6" max="10" width="9.140625" customWidth="1"/>
    <col min="11" max="16384" width="9.140625" hidden="1"/>
  </cols>
  <sheetData>
    <row r="2" spans="2:8" ht="18" customHeight="1" x14ac:dyDescent="0.25">
      <c r="B2" s="62" t="s">
        <v>3</v>
      </c>
      <c r="C2" s="408">
        <f>'2.Declaration'!E7</f>
        <v>0</v>
      </c>
      <c r="D2" s="408"/>
      <c r="E2" s="408"/>
      <c r="F2" s="20"/>
      <c r="G2" s="20"/>
      <c r="H2" s="20"/>
    </row>
    <row r="3" spans="2:8" ht="18" customHeight="1" x14ac:dyDescent="0.25">
      <c r="B3" s="64" t="s">
        <v>4</v>
      </c>
      <c r="C3" s="409">
        <f>'2.Declaration'!E11</f>
        <v>0</v>
      </c>
      <c r="D3" s="410"/>
      <c r="E3" s="410"/>
      <c r="F3" s="65"/>
      <c r="G3" s="20"/>
      <c r="H3" s="20"/>
    </row>
    <row r="4" spans="2:8" ht="18" customHeight="1" x14ac:dyDescent="0.25">
      <c r="B4" s="66" t="s">
        <v>11</v>
      </c>
      <c r="C4" s="382">
        <f>'2.Declaration'!E15</f>
        <v>0</v>
      </c>
      <c r="D4" s="383"/>
      <c r="E4" s="383"/>
      <c r="F4" s="67"/>
      <c r="G4" s="24"/>
      <c r="H4" s="24"/>
    </row>
    <row r="6" spans="2:8" ht="18" x14ac:dyDescent="0.25">
      <c r="B6" s="160" t="s">
        <v>74</v>
      </c>
      <c r="C6" s="161"/>
      <c r="D6" s="161"/>
      <c r="E6" s="161"/>
      <c r="F6" s="161"/>
      <c r="G6" s="162"/>
      <c r="H6" s="25"/>
    </row>
    <row r="7" spans="2:8" ht="18" x14ac:dyDescent="0.25">
      <c r="B7" s="122" t="s">
        <v>90</v>
      </c>
      <c r="C7" s="123"/>
      <c r="D7" s="123"/>
      <c r="E7" s="123"/>
      <c r="F7" s="123"/>
      <c r="G7" s="124"/>
      <c r="H7" s="178"/>
    </row>
    <row r="8" spans="2:8" ht="114.75" customHeight="1" x14ac:dyDescent="0.25">
      <c r="B8" s="460" t="s">
        <v>217</v>
      </c>
      <c r="C8" s="461"/>
      <c r="D8" s="461"/>
      <c r="E8" s="461"/>
      <c r="F8" s="461"/>
      <c r="G8" s="462"/>
      <c r="H8" s="140"/>
    </row>
    <row r="9" spans="2:8" x14ac:dyDescent="0.25">
      <c r="B9" s="400"/>
      <c r="C9" s="400"/>
      <c r="D9" s="400"/>
      <c r="E9" s="102"/>
      <c r="F9" s="102"/>
      <c r="G9" s="102"/>
      <c r="H9" s="102"/>
    </row>
    <row r="10" spans="2:8" x14ac:dyDescent="0.25">
      <c r="B10" s="400"/>
      <c r="C10" s="400"/>
      <c r="D10" s="400"/>
      <c r="E10" s="400"/>
      <c r="F10" s="400"/>
      <c r="G10" s="400"/>
      <c r="H10" s="400"/>
    </row>
    <row r="11" spans="2:8" ht="18" x14ac:dyDescent="0.25">
      <c r="B11" s="455" t="s">
        <v>238</v>
      </c>
      <c r="C11" s="456"/>
      <c r="D11" s="456"/>
      <c r="E11" s="456"/>
      <c r="F11" s="456"/>
      <c r="G11" s="457"/>
      <c r="H11" s="26"/>
    </row>
    <row r="12" spans="2:8" ht="18" x14ac:dyDescent="0.25">
      <c r="B12" s="26"/>
      <c r="C12" s="26"/>
      <c r="D12" s="26"/>
      <c r="E12" s="26"/>
      <c r="F12" s="26"/>
      <c r="G12" s="26"/>
      <c r="H12" s="26"/>
    </row>
    <row r="13" spans="2:8" ht="46.5" customHeight="1" x14ac:dyDescent="0.25">
      <c r="C13" s="179" t="s">
        <v>91</v>
      </c>
      <c r="D13" s="180" t="s">
        <v>92</v>
      </c>
      <c r="E13" s="463" t="s">
        <v>93</v>
      </c>
      <c r="F13" s="463"/>
      <c r="G13" s="463"/>
    </row>
    <row r="14" spans="2:8" ht="80.099999999999994" customHeight="1" x14ac:dyDescent="0.25">
      <c r="B14" s="458" t="s">
        <v>94</v>
      </c>
      <c r="C14" s="181"/>
      <c r="D14" s="182" t="s">
        <v>125</v>
      </c>
      <c r="E14" s="454" t="s">
        <v>128</v>
      </c>
      <c r="F14" s="454"/>
      <c r="G14" s="454"/>
    </row>
    <row r="15" spans="2:8" ht="80.099999999999994" customHeight="1" x14ac:dyDescent="0.25">
      <c r="B15" s="459"/>
      <c r="C15" s="183"/>
      <c r="D15" s="182" t="s">
        <v>126</v>
      </c>
      <c r="E15" s="454" t="s">
        <v>127</v>
      </c>
      <c r="F15" s="454"/>
      <c r="G15" s="454"/>
    </row>
    <row r="16" spans="2:8" ht="80.099999999999994" customHeight="1" x14ac:dyDescent="0.25">
      <c r="B16" s="184" t="s">
        <v>95</v>
      </c>
      <c r="C16" s="183"/>
      <c r="D16" s="182" t="s">
        <v>215</v>
      </c>
      <c r="E16" s="454" t="s">
        <v>216</v>
      </c>
      <c r="F16" s="454"/>
      <c r="G16" s="454"/>
    </row>
    <row r="17" spans="2:8" x14ac:dyDescent="0.25">
      <c r="B17" s="125"/>
      <c r="C17" s="185"/>
      <c r="D17" s="185"/>
      <c r="E17" s="185"/>
      <c r="F17" s="185"/>
      <c r="G17" s="185"/>
      <c r="H17" s="185"/>
    </row>
    <row r="18" spans="2:8" ht="18" x14ac:dyDescent="0.25">
      <c r="B18" s="377" t="s">
        <v>230</v>
      </c>
      <c r="C18" s="377"/>
      <c r="D18" s="377"/>
      <c r="E18" s="377"/>
      <c r="F18" s="377"/>
      <c r="G18" s="377"/>
    </row>
    <row r="19" spans="2:8" ht="14.25" customHeight="1" x14ac:dyDescent="0.25">
      <c r="F19" s="177"/>
    </row>
    <row r="20" spans="2:8" x14ac:dyDescent="0.25">
      <c r="B20" s="60"/>
      <c r="C20" s="60"/>
      <c r="D20" s="60"/>
      <c r="E20" s="60"/>
      <c r="F20" s="177"/>
    </row>
    <row r="21" spans="2:8" x14ac:dyDescent="0.25">
      <c r="F21" s="177"/>
    </row>
    <row r="22" spans="2:8" x14ac:dyDescent="0.25">
      <c r="F22" s="177"/>
    </row>
    <row r="23" spans="2:8" x14ac:dyDescent="0.25">
      <c r="F23" s="177"/>
    </row>
    <row r="24" spans="2:8" x14ac:dyDescent="0.25">
      <c r="F24" s="177"/>
    </row>
    <row r="25" spans="2:8" x14ac:dyDescent="0.25">
      <c r="F25" s="177"/>
    </row>
  </sheetData>
  <sheetProtection algorithmName="SHA-512" hashValue="k8C+092yGNRNiU0pSn2eR0gAtbSu/fXq/4de/0fC08RjWD6LxSIizqCRB/9/RufeHNZj0nG+7LY5WuxfZD0LLw==" saltValue="RMCiloET9O3FUQIQDHOqPw==" spinCount="100000" sheet="1" objects="1" scenarios="1"/>
  <mergeCells count="13">
    <mergeCell ref="C2:E2"/>
    <mergeCell ref="C3:E3"/>
    <mergeCell ref="C4:E4"/>
    <mergeCell ref="B8:G8"/>
    <mergeCell ref="E13:G13"/>
    <mergeCell ref="B18:G18"/>
    <mergeCell ref="E14:G14"/>
    <mergeCell ref="E15:G15"/>
    <mergeCell ref="E16:G16"/>
    <mergeCell ref="B9:D9"/>
    <mergeCell ref="B10:H10"/>
    <mergeCell ref="B11:G11"/>
    <mergeCell ref="B14:B15"/>
  </mergeCells>
  <dataValidations count="1">
    <dataValidation operator="greaterThanOrEqual" allowBlank="1" showInputMessage="1" showErrorMessage="1" sqref="F19:F25" xr:uid="{00000000-0002-0000-0D00-000000000000}"/>
  </dataValidation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S58"/>
  <sheetViews>
    <sheetView showGridLines="0" zoomScale="80" zoomScaleNormal="80" workbookViewId="0"/>
  </sheetViews>
  <sheetFormatPr defaultColWidth="0" defaultRowHeight="15" zeroHeight="1" x14ac:dyDescent="0.25"/>
  <cols>
    <col min="1" max="1" width="9.140625" customWidth="1"/>
    <col min="2" max="2" width="40.28515625" customWidth="1"/>
    <col min="3" max="3" width="32.5703125" customWidth="1"/>
    <col min="4" max="4" width="17.42578125" customWidth="1"/>
    <col min="5" max="9" width="31.42578125" customWidth="1"/>
    <col min="10" max="12" width="9.140625" hidden="1" customWidth="1"/>
    <col min="13" max="13" width="14.5703125" hidden="1" customWidth="1"/>
    <col min="14" max="14" width="14" hidden="1" customWidth="1"/>
    <col min="15" max="16384" width="9.140625" hidden="1"/>
  </cols>
  <sheetData>
    <row r="1" spans="2:19" x14ac:dyDescent="0.25"/>
    <row r="2" spans="2:19" ht="18" x14ac:dyDescent="0.25">
      <c r="B2" s="62" t="s">
        <v>3</v>
      </c>
      <c r="C2" s="408">
        <f>'2.Declaration'!E7</f>
        <v>0</v>
      </c>
      <c r="D2" s="408"/>
      <c r="E2" s="408"/>
      <c r="F2" s="20"/>
      <c r="G2" s="20"/>
      <c r="H2" s="20"/>
      <c r="Q2" s="36"/>
      <c r="R2" s="36"/>
    </row>
    <row r="3" spans="2:19" ht="18" x14ac:dyDescent="0.25">
      <c r="B3" s="64" t="s">
        <v>4</v>
      </c>
      <c r="C3" s="409">
        <f>'2.Declaration'!E11</f>
        <v>0</v>
      </c>
      <c r="D3" s="410"/>
      <c r="E3" s="410"/>
      <c r="F3" s="65"/>
      <c r="G3" s="20"/>
      <c r="H3" s="20"/>
      <c r="Q3" s="36"/>
      <c r="R3" s="36"/>
    </row>
    <row r="4" spans="2:19" ht="18" x14ac:dyDescent="0.25">
      <c r="B4" s="66" t="s">
        <v>11</v>
      </c>
      <c r="C4" s="382">
        <f>'2.Declaration'!E15</f>
        <v>0</v>
      </c>
      <c r="D4" s="383"/>
      <c r="E4" s="383"/>
      <c r="F4" s="67"/>
      <c r="G4" s="24"/>
      <c r="H4" s="24"/>
      <c r="Q4" s="36"/>
      <c r="R4" s="36"/>
    </row>
    <row r="5" spans="2:19" x14ac:dyDescent="0.25">
      <c r="O5" s="36"/>
      <c r="P5" s="36"/>
      <c r="Q5" s="36"/>
      <c r="R5" s="36"/>
    </row>
    <row r="6" spans="2:19" ht="18" x14ac:dyDescent="0.25">
      <c r="B6" s="160" t="s">
        <v>74</v>
      </c>
      <c r="C6" s="161"/>
      <c r="D6" s="161"/>
      <c r="E6" s="161"/>
      <c r="F6" s="161"/>
      <c r="G6" s="161"/>
      <c r="H6" s="161"/>
      <c r="I6" s="205"/>
      <c r="O6" s="36"/>
      <c r="P6" s="36"/>
      <c r="Q6" s="36"/>
      <c r="R6" s="36"/>
    </row>
    <row r="7" spans="2:19" ht="18" x14ac:dyDescent="0.25">
      <c r="B7" s="417" t="s">
        <v>109</v>
      </c>
      <c r="C7" s="418"/>
      <c r="D7" s="418"/>
      <c r="E7" s="418"/>
      <c r="F7" s="418"/>
      <c r="G7" s="418"/>
      <c r="H7" s="418"/>
      <c r="I7" s="206"/>
      <c r="O7" s="36"/>
      <c r="P7" s="36"/>
      <c r="Q7" s="36"/>
      <c r="R7" s="36"/>
    </row>
    <row r="8" spans="2:19" ht="31.5" customHeight="1" x14ac:dyDescent="0.25">
      <c r="B8" s="330" t="s">
        <v>220</v>
      </c>
      <c r="C8" s="342"/>
      <c r="D8" s="342"/>
      <c r="E8" s="342"/>
      <c r="F8" s="342"/>
      <c r="G8" s="342"/>
      <c r="H8" s="342"/>
      <c r="I8" s="207"/>
      <c r="N8" s="208"/>
      <c r="O8" s="209"/>
      <c r="P8" s="209"/>
      <c r="Q8" s="209"/>
      <c r="R8" s="209"/>
    </row>
    <row r="9" spans="2:19" ht="24.75" customHeight="1" x14ac:dyDescent="0.25">
      <c r="B9" s="432" t="s">
        <v>161</v>
      </c>
      <c r="C9" s="433"/>
      <c r="D9" s="433"/>
      <c r="E9" s="433"/>
      <c r="F9" s="433"/>
      <c r="G9" s="433"/>
      <c r="H9" s="433"/>
      <c r="I9" s="57"/>
      <c r="O9" s="36"/>
      <c r="P9" s="36"/>
      <c r="Q9" s="36"/>
      <c r="R9" s="36"/>
    </row>
    <row r="10" spans="2:19" x14ac:dyDescent="0.25">
      <c r="B10" s="330" t="s">
        <v>110</v>
      </c>
      <c r="C10" s="342"/>
      <c r="D10" s="342"/>
      <c r="E10" s="342"/>
      <c r="F10" s="342"/>
      <c r="G10" s="342"/>
      <c r="H10" s="342"/>
      <c r="I10" s="57"/>
      <c r="O10" s="36"/>
      <c r="P10" s="36"/>
      <c r="Q10" s="36"/>
      <c r="R10" s="36"/>
    </row>
    <row r="11" spans="2:19" x14ac:dyDescent="0.25">
      <c r="B11" s="399" t="s">
        <v>111</v>
      </c>
      <c r="C11" s="400"/>
      <c r="D11" s="400"/>
      <c r="E11" s="400"/>
      <c r="F11" s="400"/>
      <c r="G11" s="400"/>
      <c r="H11" s="400"/>
      <c r="I11" s="70"/>
      <c r="N11" s="59"/>
    </row>
    <row r="12" spans="2:19" x14ac:dyDescent="0.25">
      <c r="B12" s="467"/>
      <c r="C12" s="468"/>
      <c r="D12" s="468"/>
      <c r="E12" s="468"/>
      <c r="F12" s="468"/>
      <c r="G12" s="468"/>
      <c r="H12" s="468"/>
      <c r="I12" s="70"/>
      <c r="N12" s="59"/>
      <c r="O12" s="59"/>
    </row>
    <row r="13" spans="2:19" x14ac:dyDescent="0.25">
      <c r="B13" s="334"/>
      <c r="C13" s="469"/>
      <c r="D13" s="469"/>
      <c r="E13" s="469"/>
      <c r="F13" s="469"/>
      <c r="G13" s="469"/>
      <c r="H13" s="469"/>
      <c r="I13" s="95"/>
      <c r="N13" s="59"/>
      <c r="O13" s="36"/>
      <c r="P13" s="36"/>
      <c r="Q13" s="36"/>
      <c r="R13" s="36"/>
    </row>
    <row r="14" spans="2:19" x14ac:dyDescent="0.25">
      <c r="B14" s="470"/>
      <c r="C14" s="470"/>
      <c r="D14" s="470"/>
      <c r="E14" s="470"/>
      <c r="F14" s="470"/>
      <c r="G14" s="470"/>
      <c r="H14" s="470"/>
      <c r="O14" s="36"/>
      <c r="P14" s="36"/>
      <c r="Q14" s="36"/>
      <c r="R14" s="36"/>
    </row>
    <row r="15" spans="2:19" ht="36" customHeight="1" x14ac:dyDescent="0.25">
      <c r="B15" s="466" t="s">
        <v>15</v>
      </c>
      <c r="C15" s="471" t="s">
        <v>16</v>
      </c>
      <c r="D15" s="471" t="s">
        <v>191</v>
      </c>
      <c r="E15" s="466" t="s">
        <v>78</v>
      </c>
      <c r="F15" s="466" t="s">
        <v>17</v>
      </c>
      <c r="G15" s="465" t="s">
        <v>112</v>
      </c>
      <c r="H15" s="465"/>
      <c r="I15" s="466" t="s">
        <v>18</v>
      </c>
      <c r="L15" s="210"/>
      <c r="M15" s="210"/>
      <c r="N15" s="186" t="s">
        <v>19</v>
      </c>
      <c r="O15" s="211"/>
      <c r="P15" s="212" t="s">
        <v>113</v>
      </c>
      <c r="Q15" s="212" t="s">
        <v>114</v>
      </c>
      <c r="R15" s="220" t="s">
        <v>115</v>
      </c>
      <c r="S15" s="59"/>
    </row>
    <row r="16" spans="2:19" ht="39" customHeight="1" x14ac:dyDescent="0.25">
      <c r="B16" s="466"/>
      <c r="C16" s="472"/>
      <c r="D16" s="472"/>
      <c r="E16" s="466"/>
      <c r="F16" s="466"/>
      <c r="G16" s="73" t="s">
        <v>195</v>
      </c>
      <c r="H16" s="73" t="s">
        <v>196</v>
      </c>
      <c r="I16" s="466"/>
      <c r="L16" s="210"/>
      <c r="M16" s="210"/>
      <c r="N16" s="245">
        <f>(YEAR('2.Declaration'!$E$15)-YEAR(D17))*12+(MONTH('2.Declaration'!$E$15)-MONTH(D17))</f>
        <v>0</v>
      </c>
      <c r="O16" s="213">
        <f t="shared" ref="O16:O35" si="0">IF(G17="Yes","Please click on button to apportion GST claims",0)</f>
        <v>0</v>
      </c>
      <c r="P16" s="214">
        <f t="shared" ref="P16:P35" si="1">$C$4-G17</f>
        <v>0</v>
      </c>
      <c r="Q16" s="214">
        <f t="shared" ref="Q16:Q35" si="2">H17-G17+1</f>
        <v>1</v>
      </c>
      <c r="R16" s="109">
        <f t="shared" ref="R16:R35" si="3">P16/Q16*C17</f>
        <v>0</v>
      </c>
      <c r="S16" s="59">
        <f t="shared" ref="S16:S35" si="4">IF(G17="",C17,IF(H17="",C17,R16))</f>
        <v>0</v>
      </c>
    </row>
    <row r="17" spans="2:19" ht="15" customHeight="1" x14ac:dyDescent="0.25">
      <c r="B17" s="76"/>
      <c r="C17" s="255">
        <v>0</v>
      </c>
      <c r="D17" s="290"/>
      <c r="E17" s="167" t="str">
        <f t="shared" ref="E17:E36" si="5">IF(N16&lt;6,"Yes",IF(N16&gt;6,"No",IF(DAY(D17)&gt;=DAY($C$4),"Yes","No")))</f>
        <v>Yes</v>
      </c>
      <c r="F17" s="215" t="str">
        <f>IF(E17="No","Cannot claim GST incurred","-")</f>
        <v>-</v>
      </c>
      <c r="G17" s="291"/>
      <c r="H17" s="291"/>
      <c r="I17" s="216">
        <f>IF(E17="No",0,C17-S16)</f>
        <v>0</v>
      </c>
      <c r="J17" s="83">
        <f>IF(I17&gt;0,1,0)</f>
        <v>0</v>
      </c>
      <c r="K17" s="83"/>
      <c r="L17" s="217" t="str">
        <f>CONCATENATE(B17,C17,D17)</f>
        <v>0</v>
      </c>
      <c r="M17" s="218">
        <f>IF(E17="No",0,C17-S16)</f>
        <v>0</v>
      </c>
      <c r="N17" s="245">
        <f>(YEAR('2.Declaration'!$E$15)-YEAR(D18))*12+(MONTH('2.Declaration'!$E$15)-MONTH(D18))</f>
        <v>0</v>
      </c>
      <c r="O17" s="213">
        <f t="shared" si="0"/>
        <v>0</v>
      </c>
      <c r="P17" s="214">
        <f t="shared" si="1"/>
        <v>0</v>
      </c>
      <c r="Q17" s="214">
        <f t="shared" si="2"/>
        <v>1</v>
      </c>
      <c r="R17" s="109">
        <f t="shared" si="3"/>
        <v>0</v>
      </c>
      <c r="S17" s="59">
        <f t="shared" si="4"/>
        <v>0</v>
      </c>
    </row>
    <row r="18" spans="2:19" ht="15" customHeight="1" x14ac:dyDescent="0.25">
      <c r="B18" s="76"/>
      <c r="C18" s="255">
        <v>0</v>
      </c>
      <c r="D18" s="290"/>
      <c r="E18" s="167" t="str">
        <f t="shared" si="5"/>
        <v>Yes</v>
      </c>
      <c r="F18" s="215" t="str">
        <f t="shared" ref="F18:F36" si="6">IF(E18="No","Cannot claim GST incurred","-")</f>
        <v>-</v>
      </c>
      <c r="G18" s="291"/>
      <c r="H18" s="291"/>
      <c r="I18" s="216">
        <f t="shared" ref="I18:I36" si="7">IF(E18="No",0,C18-S17)</f>
        <v>0</v>
      </c>
      <c r="J18" s="83">
        <f t="shared" ref="J18:J36" si="8">IF(I18&gt;0,1,0)</f>
        <v>0</v>
      </c>
      <c r="K18" s="83"/>
      <c r="L18" s="217" t="str">
        <f t="shared" ref="L18:L36" si="9">CONCATENATE(B18,C18,D18)</f>
        <v>0</v>
      </c>
      <c r="M18" s="218">
        <f t="shared" ref="M18:M36" si="10">IF(E18="No",0,C18-S17)</f>
        <v>0</v>
      </c>
      <c r="N18" s="245">
        <f>(YEAR('2.Declaration'!$E$15)-YEAR(D19))*12+(MONTH('2.Declaration'!$E$15)-MONTH(D19))</f>
        <v>0</v>
      </c>
      <c r="O18" s="213">
        <f t="shared" si="0"/>
        <v>0</v>
      </c>
      <c r="P18" s="214">
        <f t="shared" si="1"/>
        <v>0</v>
      </c>
      <c r="Q18" s="214">
        <f t="shared" si="2"/>
        <v>1</v>
      </c>
      <c r="R18" s="109">
        <f t="shared" si="3"/>
        <v>0</v>
      </c>
      <c r="S18" s="59">
        <f t="shared" si="4"/>
        <v>0</v>
      </c>
    </row>
    <row r="19" spans="2:19" ht="15" customHeight="1" x14ac:dyDescent="0.25">
      <c r="B19" s="76"/>
      <c r="C19" s="255">
        <v>0</v>
      </c>
      <c r="D19" s="290"/>
      <c r="E19" s="167" t="str">
        <f t="shared" si="5"/>
        <v>Yes</v>
      </c>
      <c r="F19" s="215" t="str">
        <f t="shared" si="6"/>
        <v>-</v>
      </c>
      <c r="G19" s="291"/>
      <c r="H19" s="291"/>
      <c r="I19" s="216">
        <f t="shared" si="7"/>
        <v>0</v>
      </c>
      <c r="J19" s="83">
        <f t="shared" si="8"/>
        <v>0</v>
      </c>
      <c r="K19" s="83"/>
      <c r="L19" s="217" t="str">
        <f t="shared" si="9"/>
        <v>0</v>
      </c>
      <c r="M19" s="218">
        <f t="shared" si="10"/>
        <v>0</v>
      </c>
      <c r="N19" s="245">
        <f>(YEAR('2.Declaration'!$E$15)-YEAR(D20))*12+(MONTH('2.Declaration'!$E$15)-MONTH(D20))</f>
        <v>0</v>
      </c>
      <c r="O19" s="213">
        <f t="shared" si="0"/>
        <v>0</v>
      </c>
      <c r="P19" s="214">
        <f t="shared" si="1"/>
        <v>0</v>
      </c>
      <c r="Q19" s="214">
        <f t="shared" si="2"/>
        <v>1</v>
      </c>
      <c r="R19" s="109">
        <f t="shared" si="3"/>
        <v>0</v>
      </c>
      <c r="S19" s="59">
        <f t="shared" si="4"/>
        <v>0</v>
      </c>
    </row>
    <row r="20" spans="2:19" ht="15" customHeight="1" x14ac:dyDescent="0.25">
      <c r="B20" s="76"/>
      <c r="C20" s="255">
        <v>0</v>
      </c>
      <c r="D20" s="290"/>
      <c r="E20" s="167" t="str">
        <f t="shared" si="5"/>
        <v>Yes</v>
      </c>
      <c r="F20" s="215" t="str">
        <f t="shared" si="6"/>
        <v>-</v>
      </c>
      <c r="G20" s="291"/>
      <c r="H20" s="291"/>
      <c r="I20" s="216">
        <f t="shared" si="7"/>
        <v>0</v>
      </c>
      <c r="J20" s="83">
        <f t="shared" si="8"/>
        <v>0</v>
      </c>
      <c r="K20" s="83"/>
      <c r="L20" s="217" t="str">
        <f t="shared" si="9"/>
        <v>0</v>
      </c>
      <c r="M20" s="218">
        <f t="shared" si="10"/>
        <v>0</v>
      </c>
      <c r="N20" s="245">
        <f>(YEAR('2.Declaration'!$E$15)-YEAR(D21))*12+(MONTH('2.Declaration'!$E$15)-MONTH(D21))</f>
        <v>0</v>
      </c>
      <c r="O20" s="213">
        <f t="shared" si="0"/>
        <v>0</v>
      </c>
      <c r="P20" s="214">
        <f t="shared" si="1"/>
        <v>0</v>
      </c>
      <c r="Q20" s="214">
        <f t="shared" si="2"/>
        <v>1</v>
      </c>
      <c r="R20" s="109">
        <f t="shared" si="3"/>
        <v>0</v>
      </c>
      <c r="S20" s="59">
        <f t="shared" si="4"/>
        <v>0</v>
      </c>
    </row>
    <row r="21" spans="2:19" ht="15" customHeight="1" x14ac:dyDescent="0.25">
      <c r="B21" s="76"/>
      <c r="C21" s="255">
        <v>0</v>
      </c>
      <c r="D21" s="290"/>
      <c r="E21" s="167" t="str">
        <f t="shared" si="5"/>
        <v>Yes</v>
      </c>
      <c r="F21" s="215" t="str">
        <f t="shared" si="6"/>
        <v>-</v>
      </c>
      <c r="G21" s="291"/>
      <c r="H21" s="291"/>
      <c r="I21" s="216">
        <f t="shared" si="7"/>
        <v>0</v>
      </c>
      <c r="J21" s="83">
        <f t="shared" si="8"/>
        <v>0</v>
      </c>
      <c r="K21" s="83"/>
      <c r="L21" s="217" t="str">
        <f t="shared" si="9"/>
        <v>0</v>
      </c>
      <c r="M21" s="218">
        <f t="shared" si="10"/>
        <v>0</v>
      </c>
      <c r="N21" s="245">
        <f>(YEAR('2.Declaration'!$E$15)-YEAR(D22))*12+(MONTH('2.Declaration'!$E$15)-MONTH(D22))</f>
        <v>0</v>
      </c>
      <c r="O21" s="213">
        <f t="shared" si="0"/>
        <v>0</v>
      </c>
      <c r="P21" s="214">
        <f t="shared" si="1"/>
        <v>0</v>
      </c>
      <c r="Q21" s="214">
        <f t="shared" si="2"/>
        <v>1</v>
      </c>
      <c r="R21" s="109">
        <f t="shared" si="3"/>
        <v>0</v>
      </c>
      <c r="S21" s="59">
        <f t="shared" si="4"/>
        <v>0</v>
      </c>
    </row>
    <row r="22" spans="2:19" ht="15" customHeight="1" x14ac:dyDescent="0.25">
      <c r="B22" s="76"/>
      <c r="C22" s="255">
        <v>0</v>
      </c>
      <c r="D22" s="290"/>
      <c r="E22" s="167" t="str">
        <f t="shared" si="5"/>
        <v>Yes</v>
      </c>
      <c r="F22" s="215" t="str">
        <f t="shared" si="6"/>
        <v>-</v>
      </c>
      <c r="G22" s="291"/>
      <c r="H22" s="291"/>
      <c r="I22" s="216">
        <f t="shared" si="7"/>
        <v>0</v>
      </c>
      <c r="J22" s="83">
        <f t="shared" si="8"/>
        <v>0</v>
      </c>
      <c r="K22" s="83"/>
      <c r="L22" s="217" t="str">
        <f t="shared" si="9"/>
        <v>0</v>
      </c>
      <c r="M22" s="218">
        <f t="shared" si="10"/>
        <v>0</v>
      </c>
      <c r="N22" s="245">
        <f>(YEAR('2.Declaration'!$E$15)-YEAR(D23))*12+(MONTH('2.Declaration'!$E$15)-MONTH(D23))</f>
        <v>0</v>
      </c>
      <c r="O22" s="213">
        <f t="shared" si="0"/>
        <v>0</v>
      </c>
      <c r="P22" s="214">
        <f t="shared" si="1"/>
        <v>0</v>
      </c>
      <c r="Q22" s="214">
        <f t="shared" si="2"/>
        <v>1</v>
      </c>
      <c r="R22" s="109">
        <f t="shared" si="3"/>
        <v>0</v>
      </c>
      <c r="S22" s="59">
        <f t="shared" si="4"/>
        <v>0</v>
      </c>
    </row>
    <row r="23" spans="2:19" ht="15" customHeight="1" x14ac:dyDescent="0.25">
      <c r="B23" s="76"/>
      <c r="C23" s="255">
        <v>0</v>
      </c>
      <c r="D23" s="290"/>
      <c r="E23" s="167" t="str">
        <f t="shared" si="5"/>
        <v>Yes</v>
      </c>
      <c r="F23" s="215" t="str">
        <f t="shared" si="6"/>
        <v>-</v>
      </c>
      <c r="G23" s="291"/>
      <c r="H23" s="291"/>
      <c r="I23" s="216">
        <f t="shared" si="7"/>
        <v>0</v>
      </c>
      <c r="J23" s="83">
        <f t="shared" si="8"/>
        <v>0</v>
      </c>
      <c r="K23" s="83"/>
      <c r="L23" s="217" t="str">
        <f t="shared" si="9"/>
        <v>0</v>
      </c>
      <c r="M23" s="218">
        <f t="shared" si="10"/>
        <v>0</v>
      </c>
      <c r="N23" s="245">
        <f>(YEAR('2.Declaration'!$E$15)-YEAR(D24))*12+(MONTH('2.Declaration'!$E$15)-MONTH(D24))</f>
        <v>0</v>
      </c>
      <c r="O23" s="213">
        <f t="shared" si="0"/>
        <v>0</v>
      </c>
      <c r="P23" s="214">
        <f t="shared" si="1"/>
        <v>0</v>
      </c>
      <c r="Q23" s="214">
        <f t="shared" si="2"/>
        <v>1</v>
      </c>
      <c r="R23" s="109">
        <f t="shared" si="3"/>
        <v>0</v>
      </c>
      <c r="S23" s="59">
        <f t="shared" si="4"/>
        <v>0</v>
      </c>
    </row>
    <row r="24" spans="2:19" ht="15" customHeight="1" x14ac:dyDescent="0.25">
      <c r="B24" s="76"/>
      <c r="C24" s="255">
        <v>0</v>
      </c>
      <c r="D24" s="290"/>
      <c r="E24" s="167" t="str">
        <f t="shared" si="5"/>
        <v>Yes</v>
      </c>
      <c r="F24" s="215" t="str">
        <f t="shared" si="6"/>
        <v>-</v>
      </c>
      <c r="G24" s="291"/>
      <c r="H24" s="291"/>
      <c r="I24" s="216">
        <f t="shared" si="7"/>
        <v>0</v>
      </c>
      <c r="J24" s="83">
        <f t="shared" si="8"/>
        <v>0</v>
      </c>
      <c r="K24" s="83"/>
      <c r="L24" s="217" t="str">
        <f t="shared" si="9"/>
        <v>0</v>
      </c>
      <c r="M24" s="218">
        <f t="shared" si="10"/>
        <v>0</v>
      </c>
      <c r="N24" s="245">
        <f>(YEAR('2.Declaration'!$E$15)-YEAR(D25))*12+(MONTH('2.Declaration'!$E$15)-MONTH(D25))</f>
        <v>0</v>
      </c>
      <c r="O24" s="213">
        <f t="shared" si="0"/>
        <v>0</v>
      </c>
      <c r="P24" s="214">
        <f t="shared" si="1"/>
        <v>0</v>
      </c>
      <c r="Q24" s="214">
        <f t="shared" si="2"/>
        <v>1</v>
      </c>
      <c r="R24" s="109">
        <f t="shared" si="3"/>
        <v>0</v>
      </c>
      <c r="S24" s="59">
        <f t="shared" si="4"/>
        <v>0</v>
      </c>
    </row>
    <row r="25" spans="2:19" ht="15" customHeight="1" x14ac:dyDescent="0.25">
      <c r="B25" s="76"/>
      <c r="C25" s="255">
        <v>0</v>
      </c>
      <c r="D25" s="290"/>
      <c r="E25" s="167" t="str">
        <f t="shared" si="5"/>
        <v>Yes</v>
      </c>
      <c r="F25" s="215" t="str">
        <f t="shared" si="6"/>
        <v>-</v>
      </c>
      <c r="G25" s="291"/>
      <c r="H25" s="291"/>
      <c r="I25" s="216">
        <f t="shared" si="7"/>
        <v>0</v>
      </c>
      <c r="J25" s="83">
        <f t="shared" si="8"/>
        <v>0</v>
      </c>
      <c r="K25" s="83"/>
      <c r="L25" s="217" t="str">
        <f t="shared" si="9"/>
        <v>0</v>
      </c>
      <c r="M25" s="218">
        <f t="shared" si="10"/>
        <v>0</v>
      </c>
      <c r="N25" s="245">
        <f>(YEAR('2.Declaration'!$E$15)-YEAR(D26))*12+(MONTH('2.Declaration'!$E$15)-MONTH(D26))</f>
        <v>0</v>
      </c>
      <c r="O25" s="213">
        <f t="shared" si="0"/>
        <v>0</v>
      </c>
      <c r="P25" s="214">
        <f t="shared" si="1"/>
        <v>0</v>
      </c>
      <c r="Q25" s="214">
        <f t="shared" si="2"/>
        <v>1</v>
      </c>
      <c r="R25" s="109">
        <f t="shared" si="3"/>
        <v>0</v>
      </c>
      <c r="S25" s="59">
        <f t="shared" si="4"/>
        <v>0</v>
      </c>
    </row>
    <row r="26" spans="2:19" ht="15" customHeight="1" x14ac:dyDescent="0.25">
      <c r="B26" s="76"/>
      <c r="C26" s="255">
        <v>0</v>
      </c>
      <c r="D26" s="290"/>
      <c r="E26" s="167" t="str">
        <f t="shared" si="5"/>
        <v>Yes</v>
      </c>
      <c r="F26" s="215" t="str">
        <f t="shared" si="6"/>
        <v>-</v>
      </c>
      <c r="G26" s="291"/>
      <c r="H26" s="291"/>
      <c r="I26" s="216">
        <f t="shared" si="7"/>
        <v>0</v>
      </c>
      <c r="J26" s="83">
        <f t="shared" si="8"/>
        <v>0</v>
      </c>
      <c r="K26" s="83"/>
      <c r="L26" s="217" t="str">
        <f t="shared" si="9"/>
        <v>0</v>
      </c>
      <c r="M26" s="218">
        <f t="shared" si="10"/>
        <v>0</v>
      </c>
      <c r="N26" s="245">
        <f>(YEAR('2.Declaration'!$E$15)-YEAR(D27))*12+(MONTH('2.Declaration'!$E$15)-MONTH(D27))</f>
        <v>0</v>
      </c>
      <c r="O26" s="213">
        <f t="shared" si="0"/>
        <v>0</v>
      </c>
      <c r="P26" s="214">
        <f t="shared" si="1"/>
        <v>0</v>
      </c>
      <c r="Q26" s="214">
        <f t="shared" si="2"/>
        <v>1</v>
      </c>
      <c r="R26" s="109">
        <f t="shared" si="3"/>
        <v>0</v>
      </c>
      <c r="S26" s="59">
        <f t="shared" si="4"/>
        <v>0</v>
      </c>
    </row>
    <row r="27" spans="2:19" ht="15" customHeight="1" x14ac:dyDescent="0.25">
      <c r="B27" s="76"/>
      <c r="C27" s="255">
        <v>0</v>
      </c>
      <c r="D27" s="290"/>
      <c r="E27" s="167" t="str">
        <f t="shared" si="5"/>
        <v>Yes</v>
      </c>
      <c r="F27" s="215" t="str">
        <f t="shared" si="6"/>
        <v>-</v>
      </c>
      <c r="G27" s="291"/>
      <c r="H27" s="291"/>
      <c r="I27" s="216">
        <f t="shared" si="7"/>
        <v>0</v>
      </c>
      <c r="J27" s="83">
        <f t="shared" si="8"/>
        <v>0</v>
      </c>
      <c r="K27" s="83"/>
      <c r="L27" s="217" t="str">
        <f t="shared" si="9"/>
        <v>0</v>
      </c>
      <c r="M27" s="218">
        <f t="shared" si="10"/>
        <v>0</v>
      </c>
      <c r="N27" s="245">
        <f>(YEAR('2.Declaration'!$E$15)-YEAR(D28))*12+(MONTH('2.Declaration'!$E$15)-MONTH(D28))</f>
        <v>0</v>
      </c>
      <c r="O27" s="213">
        <f t="shared" si="0"/>
        <v>0</v>
      </c>
      <c r="P27" s="214">
        <f t="shared" si="1"/>
        <v>0</v>
      </c>
      <c r="Q27" s="214">
        <f t="shared" si="2"/>
        <v>1</v>
      </c>
      <c r="R27" s="109">
        <f t="shared" si="3"/>
        <v>0</v>
      </c>
      <c r="S27" s="59">
        <f t="shared" si="4"/>
        <v>0</v>
      </c>
    </row>
    <row r="28" spans="2:19" ht="15" customHeight="1" x14ac:dyDescent="0.25">
      <c r="B28" s="76"/>
      <c r="C28" s="255">
        <v>0</v>
      </c>
      <c r="D28" s="290"/>
      <c r="E28" s="167" t="str">
        <f t="shared" si="5"/>
        <v>Yes</v>
      </c>
      <c r="F28" s="215" t="str">
        <f t="shared" si="6"/>
        <v>-</v>
      </c>
      <c r="G28" s="291"/>
      <c r="H28" s="291"/>
      <c r="I28" s="216">
        <f t="shared" si="7"/>
        <v>0</v>
      </c>
      <c r="J28" s="83">
        <f t="shared" si="8"/>
        <v>0</v>
      </c>
      <c r="K28" s="83"/>
      <c r="L28" s="217" t="str">
        <f t="shared" si="9"/>
        <v>0</v>
      </c>
      <c r="M28" s="218">
        <f t="shared" si="10"/>
        <v>0</v>
      </c>
      <c r="N28" s="245">
        <f>(YEAR('2.Declaration'!$E$15)-YEAR(D29))*12+(MONTH('2.Declaration'!$E$15)-MONTH(D29))</f>
        <v>0</v>
      </c>
      <c r="O28" s="213">
        <f t="shared" si="0"/>
        <v>0</v>
      </c>
      <c r="P28" s="214">
        <f t="shared" si="1"/>
        <v>0</v>
      </c>
      <c r="Q28" s="214">
        <f t="shared" si="2"/>
        <v>1</v>
      </c>
      <c r="R28" s="109">
        <f t="shared" si="3"/>
        <v>0</v>
      </c>
      <c r="S28" s="59">
        <f t="shared" si="4"/>
        <v>0</v>
      </c>
    </row>
    <row r="29" spans="2:19" ht="15" customHeight="1" x14ac:dyDescent="0.25">
      <c r="B29" s="76"/>
      <c r="C29" s="255">
        <v>0</v>
      </c>
      <c r="D29" s="290"/>
      <c r="E29" s="167" t="str">
        <f t="shared" si="5"/>
        <v>Yes</v>
      </c>
      <c r="F29" s="215" t="str">
        <f t="shared" si="6"/>
        <v>-</v>
      </c>
      <c r="G29" s="291"/>
      <c r="H29" s="291"/>
      <c r="I29" s="216">
        <f t="shared" si="7"/>
        <v>0</v>
      </c>
      <c r="J29" s="83">
        <f t="shared" si="8"/>
        <v>0</v>
      </c>
      <c r="K29" s="83"/>
      <c r="L29" s="217" t="str">
        <f t="shared" si="9"/>
        <v>0</v>
      </c>
      <c r="M29" s="218">
        <f t="shared" si="10"/>
        <v>0</v>
      </c>
      <c r="N29" s="245">
        <f>(YEAR('2.Declaration'!$E$15)-YEAR(D30))*12+(MONTH('2.Declaration'!$E$15)-MONTH(D30))</f>
        <v>0</v>
      </c>
      <c r="O29" s="213">
        <f t="shared" si="0"/>
        <v>0</v>
      </c>
      <c r="P29" s="214">
        <f t="shared" si="1"/>
        <v>0</v>
      </c>
      <c r="Q29" s="214">
        <f t="shared" si="2"/>
        <v>1</v>
      </c>
      <c r="R29" s="109">
        <f t="shared" si="3"/>
        <v>0</v>
      </c>
      <c r="S29" s="59">
        <f t="shared" si="4"/>
        <v>0</v>
      </c>
    </row>
    <row r="30" spans="2:19" ht="15" customHeight="1" x14ac:dyDescent="0.25">
      <c r="B30" s="76"/>
      <c r="C30" s="255">
        <v>0</v>
      </c>
      <c r="D30" s="290"/>
      <c r="E30" s="167" t="str">
        <f t="shared" si="5"/>
        <v>Yes</v>
      </c>
      <c r="F30" s="215" t="str">
        <f t="shared" si="6"/>
        <v>-</v>
      </c>
      <c r="G30" s="291"/>
      <c r="H30" s="291"/>
      <c r="I30" s="216">
        <f t="shared" si="7"/>
        <v>0</v>
      </c>
      <c r="J30" s="83">
        <f t="shared" si="8"/>
        <v>0</v>
      </c>
      <c r="K30" s="83"/>
      <c r="L30" s="217" t="str">
        <f t="shared" si="9"/>
        <v>0</v>
      </c>
      <c r="M30" s="218">
        <f t="shared" si="10"/>
        <v>0</v>
      </c>
      <c r="N30" s="245">
        <f>(YEAR('2.Declaration'!$E$15)-YEAR(D31))*12+(MONTH('2.Declaration'!$E$15)-MONTH(D31))</f>
        <v>0</v>
      </c>
      <c r="O30" s="213">
        <f t="shared" si="0"/>
        <v>0</v>
      </c>
      <c r="P30" s="214">
        <f t="shared" si="1"/>
        <v>0</v>
      </c>
      <c r="Q30" s="214">
        <f t="shared" si="2"/>
        <v>1</v>
      </c>
      <c r="R30" s="109">
        <f t="shared" si="3"/>
        <v>0</v>
      </c>
      <c r="S30" s="59">
        <f t="shared" si="4"/>
        <v>0</v>
      </c>
    </row>
    <row r="31" spans="2:19" ht="15" customHeight="1" x14ac:dyDescent="0.25">
      <c r="B31" s="76"/>
      <c r="C31" s="255">
        <v>0</v>
      </c>
      <c r="D31" s="290"/>
      <c r="E31" s="167" t="str">
        <f t="shared" si="5"/>
        <v>Yes</v>
      </c>
      <c r="F31" s="215" t="str">
        <f t="shared" si="6"/>
        <v>-</v>
      </c>
      <c r="G31" s="291"/>
      <c r="H31" s="291"/>
      <c r="I31" s="216">
        <f t="shared" si="7"/>
        <v>0</v>
      </c>
      <c r="J31" s="83">
        <f t="shared" si="8"/>
        <v>0</v>
      </c>
      <c r="K31" s="83"/>
      <c r="L31" s="217" t="str">
        <f t="shared" si="9"/>
        <v>0</v>
      </c>
      <c r="M31" s="218">
        <f t="shared" si="10"/>
        <v>0</v>
      </c>
      <c r="N31" s="245">
        <f>(YEAR('2.Declaration'!$E$15)-YEAR(D32))*12+(MONTH('2.Declaration'!$E$15)-MONTH(D32))</f>
        <v>0</v>
      </c>
      <c r="O31" s="213">
        <f t="shared" si="0"/>
        <v>0</v>
      </c>
      <c r="P31" s="214">
        <f t="shared" si="1"/>
        <v>0</v>
      </c>
      <c r="Q31" s="214">
        <f t="shared" si="2"/>
        <v>1</v>
      </c>
      <c r="R31" s="109">
        <f t="shared" si="3"/>
        <v>0</v>
      </c>
      <c r="S31" s="59">
        <f t="shared" si="4"/>
        <v>0</v>
      </c>
    </row>
    <row r="32" spans="2:19" ht="15" customHeight="1" x14ac:dyDescent="0.25">
      <c r="B32" s="76"/>
      <c r="C32" s="255">
        <v>0</v>
      </c>
      <c r="D32" s="290"/>
      <c r="E32" s="167" t="str">
        <f t="shared" si="5"/>
        <v>Yes</v>
      </c>
      <c r="F32" s="215" t="str">
        <f t="shared" si="6"/>
        <v>-</v>
      </c>
      <c r="G32" s="291"/>
      <c r="H32" s="291"/>
      <c r="I32" s="216">
        <f t="shared" si="7"/>
        <v>0</v>
      </c>
      <c r="J32" s="83">
        <f t="shared" si="8"/>
        <v>0</v>
      </c>
      <c r="K32" s="83"/>
      <c r="L32" s="217" t="str">
        <f t="shared" si="9"/>
        <v>0</v>
      </c>
      <c r="M32" s="218">
        <f t="shared" si="10"/>
        <v>0</v>
      </c>
      <c r="N32" s="245">
        <f>(YEAR('2.Declaration'!$E$15)-YEAR(D33))*12+(MONTH('2.Declaration'!$E$15)-MONTH(D33))</f>
        <v>0</v>
      </c>
      <c r="O32" s="213">
        <f t="shared" si="0"/>
        <v>0</v>
      </c>
      <c r="P32" s="214">
        <f t="shared" si="1"/>
        <v>0</v>
      </c>
      <c r="Q32" s="214">
        <f t="shared" si="2"/>
        <v>1</v>
      </c>
      <c r="R32" s="109">
        <f t="shared" si="3"/>
        <v>0</v>
      </c>
      <c r="S32" s="59">
        <f t="shared" si="4"/>
        <v>0</v>
      </c>
    </row>
    <row r="33" spans="2:19" ht="15" customHeight="1" x14ac:dyDescent="0.25">
      <c r="B33" s="76"/>
      <c r="C33" s="255">
        <v>0</v>
      </c>
      <c r="D33" s="290"/>
      <c r="E33" s="167" t="str">
        <f t="shared" si="5"/>
        <v>Yes</v>
      </c>
      <c r="F33" s="215" t="str">
        <f t="shared" si="6"/>
        <v>-</v>
      </c>
      <c r="G33" s="291"/>
      <c r="H33" s="291"/>
      <c r="I33" s="216">
        <f t="shared" si="7"/>
        <v>0</v>
      </c>
      <c r="J33" s="83">
        <f t="shared" si="8"/>
        <v>0</v>
      </c>
      <c r="K33" s="83"/>
      <c r="L33" s="217" t="str">
        <f t="shared" si="9"/>
        <v>0</v>
      </c>
      <c r="M33" s="218">
        <f t="shared" si="10"/>
        <v>0</v>
      </c>
      <c r="N33" s="245">
        <f>(YEAR('2.Declaration'!$E$15)-YEAR(D34))*12+(MONTH('2.Declaration'!$E$15)-MONTH(D34))</f>
        <v>0</v>
      </c>
      <c r="O33" s="213">
        <f t="shared" si="0"/>
        <v>0</v>
      </c>
      <c r="P33" s="214">
        <f t="shared" si="1"/>
        <v>0</v>
      </c>
      <c r="Q33" s="214">
        <f t="shared" si="2"/>
        <v>1</v>
      </c>
      <c r="R33" s="109">
        <f t="shared" si="3"/>
        <v>0</v>
      </c>
      <c r="S33" s="59">
        <f t="shared" si="4"/>
        <v>0</v>
      </c>
    </row>
    <row r="34" spans="2:19" ht="15" customHeight="1" x14ac:dyDescent="0.25">
      <c r="B34" s="76"/>
      <c r="C34" s="255">
        <v>0</v>
      </c>
      <c r="D34" s="290"/>
      <c r="E34" s="167" t="str">
        <f t="shared" si="5"/>
        <v>Yes</v>
      </c>
      <c r="F34" s="215" t="str">
        <f t="shared" si="6"/>
        <v>-</v>
      </c>
      <c r="G34" s="291"/>
      <c r="H34" s="291"/>
      <c r="I34" s="216">
        <f t="shared" si="7"/>
        <v>0</v>
      </c>
      <c r="J34" s="83">
        <f t="shared" si="8"/>
        <v>0</v>
      </c>
      <c r="K34" s="83"/>
      <c r="L34" s="217" t="str">
        <f t="shared" si="9"/>
        <v>0</v>
      </c>
      <c r="M34" s="218">
        <f t="shared" si="10"/>
        <v>0</v>
      </c>
      <c r="N34" s="245">
        <f>(YEAR('2.Declaration'!$E$15)-YEAR(D35))*12+(MONTH('2.Declaration'!$E$15)-MONTH(D35))</f>
        <v>0</v>
      </c>
      <c r="O34" s="213">
        <f t="shared" si="0"/>
        <v>0</v>
      </c>
      <c r="P34" s="214">
        <f t="shared" si="1"/>
        <v>0</v>
      </c>
      <c r="Q34" s="214">
        <f t="shared" si="2"/>
        <v>1</v>
      </c>
      <c r="R34" s="109">
        <f t="shared" si="3"/>
        <v>0</v>
      </c>
      <c r="S34" s="59">
        <f t="shared" si="4"/>
        <v>0</v>
      </c>
    </row>
    <row r="35" spans="2:19" ht="15" customHeight="1" x14ac:dyDescent="0.25">
      <c r="B35" s="76"/>
      <c r="C35" s="255">
        <v>0</v>
      </c>
      <c r="D35" s="290"/>
      <c r="E35" s="167" t="str">
        <f t="shared" si="5"/>
        <v>Yes</v>
      </c>
      <c r="F35" s="215" t="str">
        <f t="shared" si="6"/>
        <v>-</v>
      </c>
      <c r="G35" s="291"/>
      <c r="H35" s="291"/>
      <c r="I35" s="216">
        <f t="shared" si="7"/>
        <v>0</v>
      </c>
      <c r="J35" s="83">
        <f t="shared" si="8"/>
        <v>0</v>
      </c>
      <c r="K35" s="83"/>
      <c r="L35" s="217" t="str">
        <f t="shared" si="9"/>
        <v>0</v>
      </c>
      <c r="M35" s="218">
        <f t="shared" si="10"/>
        <v>0</v>
      </c>
      <c r="N35" s="245">
        <f>(YEAR('2.Declaration'!$E$15)-YEAR(D36))*12+(MONTH('2.Declaration'!$E$15)-MONTH(D36))</f>
        <v>0</v>
      </c>
      <c r="O35" s="213">
        <f t="shared" si="0"/>
        <v>0</v>
      </c>
      <c r="P35" s="214">
        <f t="shared" si="1"/>
        <v>0</v>
      </c>
      <c r="Q35" s="214">
        <f t="shared" si="2"/>
        <v>1</v>
      </c>
      <c r="R35" s="109">
        <f t="shared" si="3"/>
        <v>0</v>
      </c>
      <c r="S35" s="59">
        <f t="shared" si="4"/>
        <v>0</v>
      </c>
    </row>
    <row r="36" spans="2:19" ht="15" customHeight="1" x14ac:dyDescent="0.25">
      <c r="B36" s="76"/>
      <c r="C36" s="255">
        <v>0</v>
      </c>
      <c r="D36" s="290"/>
      <c r="E36" s="167" t="str">
        <f t="shared" si="5"/>
        <v>Yes</v>
      </c>
      <c r="F36" s="215" t="str">
        <f t="shared" si="6"/>
        <v>-</v>
      </c>
      <c r="G36" s="291"/>
      <c r="H36" s="291"/>
      <c r="I36" s="216">
        <f t="shared" si="7"/>
        <v>0</v>
      </c>
      <c r="J36" s="83">
        <f t="shared" si="8"/>
        <v>0</v>
      </c>
      <c r="K36" s="83"/>
      <c r="L36" s="217" t="str">
        <f t="shared" si="9"/>
        <v>0</v>
      </c>
      <c r="M36" s="218">
        <f t="shared" si="10"/>
        <v>0</v>
      </c>
      <c r="N36" s="210"/>
      <c r="O36" s="210"/>
      <c r="P36" s="210"/>
      <c r="Q36" s="210"/>
      <c r="R36" s="59"/>
      <c r="S36" s="59"/>
    </row>
    <row r="37" spans="2:19" x14ac:dyDescent="0.25">
      <c r="B37" s="425" t="s">
        <v>163</v>
      </c>
      <c r="C37" s="426"/>
      <c r="D37" s="426"/>
      <c r="E37" s="426"/>
      <c r="F37" s="426"/>
      <c r="G37" s="426"/>
      <c r="H37" s="426"/>
      <c r="I37" s="110">
        <f>SUM(I17:I36)</f>
        <v>0</v>
      </c>
      <c r="J37" s="83">
        <f>SUM(J17:J36)</f>
        <v>0</v>
      </c>
      <c r="K37" s="83"/>
      <c r="L37" s="83"/>
      <c r="M37" s="83"/>
      <c r="N37" s="36"/>
      <c r="O37" s="36"/>
      <c r="P37" s="36"/>
      <c r="Q37" s="36"/>
      <c r="R37" s="36"/>
    </row>
    <row r="38" spans="2:19" x14ac:dyDescent="0.25">
      <c r="F38" s="177"/>
      <c r="O38" s="58"/>
      <c r="R38" s="59"/>
    </row>
    <row r="39" spans="2:19" ht="18" x14ac:dyDescent="0.25">
      <c r="B39" s="377" t="s">
        <v>230</v>
      </c>
      <c r="C39" s="377"/>
      <c r="D39" s="377"/>
      <c r="E39" s="377"/>
      <c r="F39" s="377"/>
      <c r="G39" s="377"/>
      <c r="H39" s="377"/>
      <c r="I39" s="377"/>
      <c r="J39" s="219"/>
      <c r="K39" s="219"/>
      <c r="L39" s="219"/>
      <c r="M39" s="219"/>
      <c r="N39" s="58"/>
      <c r="R39" s="36"/>
    </row>
    <row r="40" spans="2:19" x14ac:dyDescent="0.25">
      <c r="B40" s="60"/>
      <c r="C40" s="60"/>
      <c r="D40" s="60"/>
      <c r="E40" s="60"/>
      <c r="J40" s="57"/>
      <c r="R40" s="36"/>
    </row>
    <row r="41" spans="2:19" x14ac:dyDescent="0.25">
      <c r="B41" s="60"/>
      <c r="C41" s="60"/>
      <c r="D41" s="60"/>
      <c r="E41" s="60"/>
      <c r="F41" s="464"/>
      <c r="G41" s="464"/>
      <c r="J41" s="57"/>
      <c r="R41" s="36"/>
    </row>
    <row r="42" spans="2:19" x14ac:dyDescent="0.25">
      <c r="B42" s="60"/>
      <c r="C42" s="60"/>
      <c r="D42" s="60"/>
      <c r="E42" s="60"/>
      <c r="J42" s="57"/>
      <c r="R42" s="36"/>
    </row>
    <row r="43" spans="2:19" x14ac:dyDescent="0.25">
      <c r="B43" s="60"/>
      <c r="C43" s="60"/>
      <c r="D43" s="60"/>
      <c r="E43" s="60"/>
      <c r="J43" s="57"/>
      <c r="R43" s="36"/>
    </row>
    <row r="44" spans="2:19" x14ac:dyDescent="0.25">
      <c r="B44" s="60"/>
      <c r="C44" s="60"/>
      <c r="D44" s="60"/>
      <c r="E44" s="60"/>
      <c r="J44" s="57"/>
      <c r="R44" s="36"/>
    </row>
    <row r="45" spans="2:19" x14ac:dyDescent="0.25">
      <c r="B45" s="60"/>
      <c r="C45" s="60"/>
      <c r="D45" s="60"/>
      <c r="E45" s="60"/>
      <c r="J45" s="57"/>
      <c r="R45" s="36"/>
    </row>
    <row r="46" spans="2:19" hidden="1" x14ac:dyDescent="0.25">
      <c r="B46" s="60"/>
      <c r="C46" s="60"/>
      <c r="D46" s="60"/>
      <c r="E46" s="60"/>
      <c r="J46" s="57"/>
      <c r="R46" s="36"/>
    </row>
    <row r="47" spans="2:19" hidden="1" x14ac:dyDescent="0.25">
      <c r="B47" s="60"/>
      <c r="C47" s="60"/>
      <c r="D47" s="60"/>
      <c r="E47" s="60"/>
      <c r="J47" s="57"/>
      <c r="R47" s="36"/>
    </row>
    <row r="48" spans="2:19" hidden="1" x14ac:dyDescent="0.25">
      <c r="B48" s="60"/>
      <c r="C48" s="60"/>
      <c r="D48" s="60"/>
      <c r="E48" s="60"/>
      <c r="J48" s="57"/>
      <c r="R48" s="36"/>
    </row>
    <row r="49" spans="2:18" hidden="1" x14ac:dyDescent="0.25">
      <c r="B49" s="60"/>
      <c r="C49" s="60"/>
      <c r="D49" s="60"/>
      <c r="E49" s="60"/>
      <c r="J49" s="57"/>
      <c r="R49" s="36"/>
    </row>
    <row r="50" spans="2:18" hidden="1" x14ac:dyDescent="0.25">
      <c r="B50" s="60"/>
      <c r="C50" s="60"/>
      <c r="D50" s="60"/>
      <c r="E50" s="60"/>
      <c r="J50" s="57"/>
      <c r="R50" s="36"/>
    </row>
    <row r="51" spans="2:18" hidden="1" x14ac:dyDescent="0.25">
      <c r="B51" s="60"/>
      <c r="C51" s="60"/>
      <c r="D51" s="60"/>
      <c r="E51" s="60"/>
      <c r="J51" s="57"/>
    </row>
    <row r="52" spans="2:18" hidden="1" x14ac:dyDescent="0.25">
      <c r="B52" s="60"/>
      <c r="C52" s="60"/>
      <c r="D52" s="60"/>
      <c r="E52" s="60"/>
      <c r="J52" s="57"/>
      <c r="O52" s="36"/>
      <c r="P52" s="36"/>
      <c r="Q52" s="36"/>
      <c r="R52" s="36"/>
    </row>
    <row r="53" spans="2:18" hidden="1" x14ac:dyDescent="0.25">
      <c r="F53" s="177"/>
      <c r="J53" s="57"/>
      <c r="O53" s="36"/>
      <c r="P53" s="36"/>
      <c r="Q53" s="36"/>
      <c r="R53" s="36"/>
    </row>
    <row r="54" spans="2:18" hidden="1" x14ac:dyDescent="0.25">
      <c r="B54" s="1"/>
      <c r="F54" s="177"/>
      <c r="J54" s="57"/>
      <c r="O54" s="36"/>
      <c r="P54" s="36"/>
      <c r="Q54" s="36"/>
      <c r="R54" s="36"/>
    </row>
    <row r="55" spans="2:18" hidden="1" x14ac:dyDescent="0.25">
      <c r="F55" s="177"/>
      <c r="J55" s="57"/>
      <c r="O55" s="36"/>
      <c r="P55" s="36"/>
      <c r="Q55" s="36"/>
      <c r="R55" s="36"/>
    </row>
    <row r="56" spans="2:18" hidden="1" x14ac:dyDescent="0.25">
      <c r="F56" s="177"/>
      <c r="J56" s="57"/>
      <c r="O56" s="36"/>
      <c r="P56" s="36"/>
      <c r="Q56" s="36"/>
      <c r="R56" s="36"/>
    </row>
    <row r="57" spans="2:18" hidden="1" x14ac:dyDescent="0.25">
      <c r="F57" s="177"/>
      <c r="J57" s="57"/>
      <c r="O57" s="36"/>
      <c r="P57" s="36"/>
      <c r="Q57" s="36"/>
      <c r="R57" s="36"/>
    </row>
    <row r="58" spans="2:18" hidden="1" x14ac:dyDescent="0.25">
      <c r="F58" s="177"/>
      <c r="O58" s="36"/>
      <c r="P58" s="36"/>
      <c r="Q58" s="36"/>
      <c r="R58" s="36"/>
    </row>
  </sheetData>
  <sheetProtection algorithmName="SHA-512" hashValue="wtWbX9YiquyHcnUQxOPq66amxMOQbnPgi5F3OHC4adB24eoiQKRlPq/baUpegiXjgsI0FYmmlZt+OWQ9ZEniDA==" saltValue="H8vXvqWvlzSr4Csnk5lILA==" spinCount="100000" sheet="1" objects="1" scenarios="1"/>
  <mergeCells count="21">
    <mergeCell ref="I15:I16"/>
    <mergeCell ref="B37:H37"/>
    <mergeCell ref="B39:I39"/>
    <mergeCell ref="B10:H10"/>
    <mergeCell ref="B11:H11"/>
    <mergeCell ref="B12:H12"/>
    <mergeCell ref="B13:H13"/>
    <mergeCell ref="B14:H14"/>
    <mergeCell ref="B15:B16"/>
    <mergeCell ref="C15:C16"/>
    <mergeCell ref="D15:D16"/>
    <mergeCell ref="E15:E16"/>
    <mergeCell ref="F15:F16"/>
    <mergeCell ref="F41:G41"/>
    <mergeCell ref="B9:H9"/>
    <mergeCell ref="C2:E2"/>
    <mergeCell ref="C3:E3"/>
    <mergeCell ref="C4:E4"/>
    <mergeCell ref="B7:H7"/>
    <mergeCell ref="B8:H8"/>
    <mergeCell ref="G15:H15"/>
  </mergeCells>
  <conditionalFormatting sqref="E17:E36">
    <cfRule type="expression" dxfId="20" priority="7">
      <formula>$D17&gt;0</formula>
    </cfRule>
  </conditionalFormatting>
  <conditionalFormatting sqref="F17:F36">
    <cfRule type="expression" dxfId="19" priority="1">
      <formula>$D17=""</formula>
    </cfRule>
  </conditionalFormatting>
  <conditionalFormatting sqref="G17:H36">
    <cfRule type="expression" dxfId="18" priority="2">
      <formula>$D17=""</formula>
    </cfRule>
    <cfRule type="expression" dxfId="17" priority="4">
      <formula>$E17="Yes"</formula>
    </cfRule>
  </conditionalFormatting>
  <dataValidations count="3">
    <dataValidation allowBlank="1" showInputMessage="1" showErrorMessage="1" prompt="= Pre-registration GST incurred - GST attributable to supply before GST registration" sqref="I15:I16" xr:uid="{00000000-0002-0000-0E00-000000000000}"/>
    <dataValidation type="decimal" operator="greaterThanOrEqual" allowBlank="1" showInputMessage="1" showErrorMessage="1" sqref="C17:C36" xr:uid="{00000000-0002-0000-0E00-000001000000}">
      <formula1>0</formula1>
    </dataValidation>
    <dataValidation operator="greaterThanOrEqual" allowBlank="1" showInputMessage="1" showErrorMessage="1" sqref="F53:F58 O16:O35 E17:F36 F38" xr:uid="{00000000-0002-0000-0E00-000002000000}"/>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9"/>
  <sheetViews>
    <sheetView showGridLines="0" zoomScale="70" zoomScaleNormal="70" workbookViewId="0"/>
  </sheetViews>
  <sheetFormatPr defaultColWidth="0" defaultRowHeight="0" customHeight="1" zeroHeight="1" x14ac:dyDescent="0.25"/>
  <cols>
    <col min="1" max="1" width="2.7109375" customWidth="1"/>
    <col min="2" max="2" width="45.7109375" customWidth="1"/>
    <col min="3" max="3" width="32" customWidth="1"/>
    <col min="4" max="4" width="1.140625" customWidth="1"/>
    <col min="5" max="5" width="35.28515625" customWidth="1"/>
    <col min="6" max="6" width="20.28515625" customWidth="1"/>
    <col min="7" max="7" width="29.140625" customWidth="1"/>
    <col min="8" max="8" width="8.28515625" hidden="1" customWidth="1"/>
    <col min="9" max="9" width="9.140625" hidden="1" customWidth="1"/>
    <col min="10" max="12" width="0" hidden="1" customWidth="1"/>
    <col min="13" max="16384" width="9.140625" hidden="1"/>
  </cols>
  <sheetData>
    <row r="1" spans="2:7" ht="15" x14ac:dyDescent="0.25"/>
    <row r="2" spans="2:7" ht="73.5" customHeight="1" x14ac:dyDescent="0.25"/>
    <row r="3" spans="2:7" ht="29.25" customHeight="1" x14ac:dyDescent="0.25">
      <c r="B3" s="326" t="s">
        <v>147</v>
      </c>
      <c r="C3" s="326"/>
      <c r="D3" s="326"/>
      <c r="E3" s="326"/>
      <c r="F3" s="326"/>
      <c r="G3" s="326"/>
    </row>
    <row r="4" spans="2:7" ht="22.5" customHeight="1" x14ac:dyDescent="0.25">
      <c r="B4" s="26"/>
      <c r="C4" s="26"/>
      <c r="D4" s="26"/>
      <c r="E4" s="26"/>
      <c r="F4" s="26"/>
      <c r="G4" s="26"/>
    </row>
    <row r="5" spans="2:7" ht="27" customHeight="1" x14ac:dyDescent="0.25">
      <c r="B5" s="259" t="s">
        <v>148</v>
      </c>
      <c r="C5" s="259"/>
      <c r="D5" s="259"/>
      <c r="E5" s="259"/>
      <c r="F5" s="259"/>
      <c r="G5" s="259"/>
    </row>
    <row r="6" spans="2:7" ht="6.75" customHeight="1" thickBot="1" x14ac:dyDescent="0.3">
      <c r="B6" s="10"/>
      <c r="C6" s="10"/>
      <c r="D6" s="10"/>
      <c r="E6" s="11"/>
      <c r="F6" s="12"/>
      <c r="G6" s="12"/>
    </row>
    <row r="7" spans="2:7" ht="16.5" customHeight="1" thickTop="1" thickBot="1" x14ac:dyDescent="0.3">
      <c r="B7" s="13" t="s">
        <v>3</v>
      </c>
      <c r="C7" s="13"/>
      <c r="D7" s="247"/>
      <c r="E7" s="246"/>
      <c r="F7" s="12"/>
      <c r="G7" s="12"/>
    </row>
    <row r="8" spans="2:7" ht="7.5" customHeight="1" thickTop="1" x14ac:dyDescent="0.25">
      <c r="B8" s="13"/>
      <c r="C8" s="13"/>
      <c r="D8" s="13"/>
      <c r="E8" s="11"/>
      <c r="F8" s="12"/>
      <c r="G8" s="12"/>
    </row>
    <row r="9" spans="2:7" ht="15.75" x14ac:dyDescent="0.25">
      <c r="B9" s="14"/>
      <c r="C9" s="14"/>
      <c r="D9" s="14"/>
    </row>
    <row r="10" spans="2:7" ht="7.5" customHeight="1" thickBot="1" x14ac:dyDescent="0.3">
      <c r="B10" s="15"/>
      <c r="C10" s="15"/>
      <c r="D10" s="15"/>
      <c r="E10" s="11"/>
      <c r="F10" s="12"/>
      <c r="G10" s="12"/>
    </row>
    <row r="11" spans="2:7" ht="17.25" thickTop="1" thickBot="1" x14ac:dyDescent="0.3">
      <c r="B11" s="13" t="s">
        <v>149</v>
      </c>
      <c r="C11" s="13"/>
      <c r="D11" s="247"/>
      <c r="E11" s="246"/>
      <c r="F11" s="12"/>
      <c r="G11" s="12"/>
    </row>
    <row r="12" spans="2:7" ht="7.5" customHeight="1" thickTop="1" x14ac:dyDescent="0.25">
      <c r="B12" s="13"/>
      <c r="C12" s="13"/>
      <c r="D12" s="13"/>
      <c r="E12" s="11"/>
      <c r="F12" s="12"/>
      <c r="G12" s="12"/>
    </row>
    <row r="13" spans="2:7" ht="15.75" x14ac:dyDescent="0.25">
      <c r="B13" s="14"/>
      <c r="C13" s="14"/>
      <c r="D13" s="14"/>
    </row>
    <row r="14" spans="2:7" ht="7.5" customHeight="1" thickBot="1" x14ac:dyDescent="0.3">
      <c r="B14" s="15"/>
      <c r="C14" s="15"/>
      <c r="D14" s="15"/>
      <c r="E14" s="11"/>
      <c r="F14" s="12"/>
      <c r="G14" s="12"/>
    </row>
    <row r="15" spans="2:7" ht="17.25" customHeight="1" thickTop="1" thickBot="1" x14ac:dyDescent="0.3">
      <c r="B15" s="328" t="s">
        <v>186</v>
      </c>
      <c r="C15" s="328"/>
      <c r="D15" s="248"/>
      <c r="E15" s="283"/>
      <c r="F15" s="12"/>
      <c r="G15" s="12"/>
    </row>
    <row r="16" spans="2:7" ht="7.5" customHeight="1" thickTop="1" x14ac:dyDescent="0.25">
      <c r="B16" s="13"/>
      <c r="C16" s="13"/>
      <c r="D16" s="13"/>
      <c r="E16" s="11"/>
      <c r="F16" s="12"/>
      <c r="G16" s="12"/>
    </row>
    <row r="17" spans="2:12" ht="15" x14ac:dyDescent="0.25"/>
    <row r="18" spans="2:12" ht="15" customHeight="1" x14ac:dyDescent="0.25"/>
    <row r="19" spans="2:12" ht="24.75" customHeight="1" x14ac:dyDescent="0.25">
      <c r="B19" s="338" t="s">
        <v>150</v>
      </c>
      <c r="C19" s="338"/>
      <c r="D19" s="338"/>
      <c r="E19" s="338"/>
      <c r="F19" s="338"/>
      <c r="G19" s="338"/>
      <c r="H19" s="25"/>
    </row>
    <row r="20" spans="2:12" ht="12.75" customHeight="1" x14ac:dyDescent="0.25">
      <c r="B20" s="339"/>
      <c r="C20" s="340"/>
      <c r="D20" s="340"/>
      <c r="E20" s="340"/>
      <c r="F20" s="340"/>
      <c r="H20" s="56"/>
    </row>
    <row r="21" spans="2:12" ht="21.75" customHeight="1" x14ac:dyDescent="0.25">
      <c r="B21" s="341" t="s">
        <v>173</v>
      </c>
      <c r="C21" s="342"/>
      <c r="D21" s="342"/>
      <c r="E21" s="342"/>
      <c r="F21" s="342"/>
      <c r="G21" s="1" t="s">
        <v>9</v>
      </c>
      <c r="H21" s="56"/>
    </row>
    <row r="22" spans="2:12" ht="20.25" customHeight="1" x14ac:dyDescent="0.25">
      <c r="B22" s="343" t="s">
        <v>170</v>
      </c>
      <c r="C22" s="344"/>
      <c r="D22" s="344"/>
      <c r="E22" s="344"/>
      <c r="F22" s="344"/>
      <c r="G22" s="200"/>
      <c r="H22" s="233"/>
    </row>
    <row r="23" spans="2:12" ht="77.25" customHeight="1" x14ac:dyDescent="0.25">
      <c r="B23" s="330" t="s">
        <v>203</v>
      </c>
      <c r="C23" s="331"/>
      <c r="D23" s="331"/>
      <c r="E23" s="331"/>
      <c r="F23" s="331"/>
      <c r="G23" s="201"/>
      <c r="H23" s="260"/>
      <c r="J23" s="252" t="b">
        <v>0</v>
      </c>
      <c r="K23" s="252" t="str">
        <f>CONCATENATE(J26,J27,J23)</f>
        <v>FALSEFALSEFALSE</v>
      </c>
      <c r="L23" s="252"/>
    </row>
    <row r="24" spans="2:12" s="229" customFormat="1" ht="20.25" customHeight="1" x14ac:dyDescent="0.25">
      <c r="B24" s="236" t="s">
        <v>172</v>
      </c>
      <c r="C24" s="237"/>
      <c r="D24" s="237"/>
      <c r="E24" s="237"/>
      <c r="F24" s="237"/>
      <c r="G24" s="230"/>
      <c r="H24" s="235"/>
      <c r="J24" s="253"/>
      <c r="K24" s="253"/>
      <c r="L24" s="253"/>
    </row>
    <row r="25" spans="2:12" s="229" customFormat="1" ht="69.95" customHeight="1" x14ac:dyDescent="0.25">
      <c r="B25" s="334" t="s">
        <v>204</v>
      </c>
      <c r="C25" s="335"/>
      <c r="D25" s="335"/>
      <c r="E25" s="335"/>
      <c r="F25" s="239"/>
      <c r="G25" s="231"/>
      <c r="H25" s="235"/>
      <c r="J25" s="253"/>
      <c r="K25" s="253"/>
      <c r="L25" s="253"/>
    </row>
    <row r="26" spans="2:12" s="229" customFormat="1" ht="170.25" customHeight="1" x14ac:dyDescent="0.25">
      <c r="B26" s="332" t="s">
        <v>174</v>
      </c>
      <c r="C26" s="333"/>
      <c r="D26" s="333"/>
      <c r="E26" s="333"/>
      <c r="F26" s="333"/>
      <c r="G26" s="277" t="s">
        <v>175</v>
      </c>
      <c r="H26" s="234"/>
      <c r="J26" s="252" t="b">
        <v>0</v>
      </c>
      <c r="K26" s="253"/>
      <c r="L26" s="253"/>
    </row>
    <row r="27" spans="2:12" s="229" customFormat="1" ht="216.75" customHeight="1" x14ac:dyDescent="0.25">
      <c r="B27" s="332" t="s">
        <v>176</v>
      </c>
      <c r="C27" s="333"/>
      <c r="D27" s="333"/>
      <c r="E27" s="333"/>
      <c r="F27" s="333"/>
      <c r="G27" s="277" t="s">
        <v>175</v>
      </c>
      <c r="H27" s="234"/>
      <c r="J27" s="252" t="b">
        <v>0</v>
      </c>
      <c r="K27" s="253"/>
      <c r="L27" s="253"/>
    </row>
    <row r="28" spans="2:12" ht="31.5" customHeight="1" x14ac:dyDescent="0.25">
      <c r="B28" s="329"/>
      <c r="C28" s="329"/>
      <c r="D28" s="329"/>
      <c r="E28" s="329"/>
      <c r="F28" s="329"/>
      <c r="G28" s="329"/>
      <c r="H28" s="201"/>
    </row>
    <row r="29" spans="2:12" ht="30" customHeight="1" x14ac:dyDescent="0.25">
      <c r="B29" s="337" t="str">
        <f>IF(K23="TRUETRUETRUE","You have completed the declaration.","You have not completed your declaration.")</f>
        <v>You have not completed your declaration.</v>
      </c>
      <c r="C29" s="337"/>
      <c r="D29" s="337"/>
      <c r="E29" s="337"/>
      <c r="F29" s="337"/>
      <c r="G29" s="337"/>
      <c r="H29" s="301"/>
    </row>
    <row r="30" spans="2:12" ht="15" customHeight="1" x14ac:dyDescent="0.25"/>
    <row r="31" spans="2:12" ht="11.25" customHeight="1" x14ac:dyDescent="0.25">
      <c r="C31" s="261"/>
    </row>
    <row r="32" spans="2:12" ht="32.25" customHeight="1" x14ac:dyDescent="0.25">
      <c r="B32" s="336" t="s">
        <v>230</v>
      </c>
      <c r="C32" s="336"/>
      <c r="D32" s="336"/>
      <c r="E32" s="336"/>
      <c r="F32" s="336"/>
      <c r="G32" s="336"/>
      <c r="H32" s="309"/>
      <c r="I32" s="309"/>
      <c r="J32" s="300" t="s">
        <v>104</v>
      </c>
    </row>
    <row r="33" spans="2:10" ht="15" customHeight="1" x14ac:dyDescent="0.25">
      <c r="J33" t="s">
        <v>9</v>
      </c>
    </row>
    <row r="34" spans="2:10" ht="41.25" customHeight="1" x14ac:dyDescent="0.25">
      <c r="C34" s="261"/>
    </row>
    <row r="35" spans="2:10" ht="15" customHeight="1" x14ac:dyDescent="0.25">
      <c r="B35" s="305" t="str">
        <f>IF(X133=0,HYPERLINK("#'2.Declaration (2)'!G31","        Complete Checklist        "))</f>
        <v xml:space="preserve">        Complete Checklist        </v>
      </c>
      <c r="C35" s="317"/>
      <c r="F35" s="304" t="str">
        <f>IF(Z133=0,HYPERLINK("#'3.Main Menu'!A1","Use Calculator"))</f>
        <v>Use Calculator</v>
      </c>
    </row>
    <row r="36" spans="2:10" ht="15" customHeight="1" x14ac:dyDescent="0.25"/>
    <row r="37" spans="2:10" ht="15" customHeight="1" x14ac:dyDescent="0.25"/>
    <row r="38" spans="2:10" ht="15" customHeight="1" x14ac:dyDescent="0.25"/>
    <row r="39" spans="2:10" ht="15" customHeight="1" x14ac:dyDescent="0.25"/>
  </sheetData>
  <sheetProtection algorithmName="SHA-512" hashValue="3PBSPbYrXRy+yGcWWmcKbfmE0jg74xEh1tQqdVKoL0ECdA0TcvfITNIzOQFr6nMGVj8C1CetFaepvBwVrY03cg==" saltValue="4RbDUWW7b8DZMAoEM+tYWQ==" spinCount="100000" sheet="1" objects="1" scenarios="1"/>
  <mergeCells count="13">
    <mergeCell ref="B32:G32"/>
    <mergeCell ref="B29:G29"/>
    <mergeCell ref="B19:G19"/>
    <mergeCell ref="B20:F20"/>
    <mergeCell ref="B21:F21"/>
    <mergeCell ref="B22:F22"/>
    <mergeCell ref="B3:G3"/>
    <mergeCell ref="B15:C15"/>
    <mergeCell ref="B28:G28"/>
    <mergeCell ref="B23:F23"/>
    <mergeCell ref="B26:F26"/>
    <mergeCell ref="B27:F27"/>
    <mergeCell ref="B25:E25"/>
  </mergeCells>
  <conditionalFormatting sqref="B35">
    <cfRule type="expression" dxfId="96" priority="5">
      <formula>$K$23="TRUETRUETRUE"</formula>
    </cfRule>
  </conditionalFormatting>
  <conditionalFormatting sqref="C31">
    <cfRule type="expression" dxfId="95" priority="9">
      <formula>$K$13&gt;0</formula>
    </cfRule>
  </conditionalFormatting>
  <conditionalFormatting sqref="C34">
    <cfRule type="expression" dxfId="94" priority="26">
      <formula>$B$35="YES"</formula>
    </cfRule>
    <cfRule type="expression" dxfId="93" priority="27">
      <formula>$K$13&gt;0</formula>
    </cfRule>
  </conditionalFormatting>
  <conditionalFormatting sqref="F35">
    <cfRule type="expression" dxfId="92" priority="8">
      <formula>$K$23="TRUETRUETRUE"</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057" r:id="rId3" name="Check Box 9">
              <controlPr locked="0" defaultSize="0" autoFill="0" autoLine="0" autoPict="0">
                <anchor moveWithCells="1">
                  <from>
                    <xdr:col>6</xdr:col>
                    <xdr:colOff>342900</xdr:colOff>
                    <xdr:row>19</xdr:row>
                    <xdr:rowOff>114300</xdr:rowOff>
                  </from>
                  <to>
                    <xdr:col>6</xdr:col>
                    <xdr:colOff>1362075</xdr:colOff>
                    <xdr:row>21</xdr:row>
                    <xdr:rowOff>123825</xdr:rowOff>
                  </to>
                </anchor>
              </controlPr>
            </control>
          </mc:Choice>
        </mc:AlternateContent>
        <mc:AlternateContent xmlns:mc="http://schemas.openxmlformats.org/markup-compatibility/2006">
          <mc:Choice Requires="x14">
            <control shapeId="2058" r:id="rId4" name="Check Box 10">
              <controlPr locked="0" defaultSize="0" autoFill="0" autoLine="0" autoPict="0">
                <anchor moveWithCells="1">
                  <from>
                    <xdr:col>6</xdr:col>
                    <xdr:colOff>342900</xdr:colOff>
                    <xdr:row>25</xdr:row>
                    <xdr:rowOff>28575</xdr:rowOff>
                  </from>
                  <to>
                    <xdr:col>6</xdr:col>
                    <xdr:colOff>1362075</xdr:colOff>
                    <xdr:row>25</xdr:row>
                    <xdr:rowOff>476250</xdr:rowOff>
                  </to>
                </anchor>
              </controlPr>
            </control>
          </mc:Choice>
        </mc:AlternateContent>
        <mc:AlternateContent xmlns:mc="http://schemas.openxmlformats.org/markup-compatibility/2006">
          <mc:Choice Requires="x14">
            <control shapeId="2060" r:id="rId5" name="Check Box 12">
              <controlPr locked="0" defaultSize="0" autoFill="0" autoLine="0" autoPict="0">
                <anchor moveWithCells="1">
                  <from>
                    <xdr:col>6</xdr:col>
                    <xdr:colOff>342900</xdr:colOff>
                    <xdr:row>26</xdr:row>
                    <xdr:rowOff>28575</xdr:rowOff>
                  </from>
                  <to>
                    <xdr:col>6</xdr:col>
                    <xdr:colOff>1362075</xdr:colOff>
                    <xdr:row>26</xdr:row>
                    <xdr:rowOff>476250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G44"/>
  <sheetViews>
    <sheetView showGridLines="0" zoomScale="80" zoomScaleNormal="80" workbookViewId="0"/>
  </sheetViews>
  <sheetFormatPr defaultColWidth="0" defaultRowHeight="15" zeroHeight="1" x14ac:dyDescent="0.25"/>
  <cols>
    <col min="1" max="1" width="9.140625" customWidth="1"/>
    <col min="2" max="2" width="40.28515625" customWidth="1"/>
    <col min="3" max="3" width="39.28515625" customWidth="1"/>
    <col min="4" max="4" width="32.7109375" customWidth="1"/>
    <col min="5" max="5" width="27.85546875" customWidth="1"/>
    <col min="6" max="8" width="32.7109375" customWidth="1"/>
    <col min="9" max="9" width="9.140625" hidden="1" customWidth="1"/>
    <col min="10" max="33" width="0" hidden="1" customWidth="1"/>
    <col min="34" max="16384" width="9.140625" hidden="1"/>
  </cols>
  <sheetData>
    <row r="1" spans="2:15" x14ac:dyDescent="0.25"/>
    <row r="2" spans="2:15" ht="18" x14ac:dyDescent="0.25">
      <c r="B2" s="62" t="s">
        <v>3</v>
      </c>
      <c r="C2" s="408">
        <f>'2.Declaration'!E7</f>
        <v>0</v>
      </c>
      <c r="D2" s="408"/>
      <c r="E2" s="408"/>
      <c r="F2" s="20"/>
      <c r="G2" s="20"/>
      <c r="H2" s="20"/>
    </row>
    <row r="3" spans="2:15" ht="18" x14ac:dyDescent="0.25">
      <c r="B3" s="64" t="s">
        <v>4</v>
      </c>
      <c r="C3" s="409">
        <f>'2.Declaration'!E11</f>
        <v>0</v>
      </c>
      <c r="D3" s="410"/>
      <c r="E3" s="410"/>
      <c r="F3" s="65"/>
      <c r="G3" s="20"/>
      <c r="H3" s="20"/>
    </row>
    <row r="4" spans="2:15" ht="18" x14ac:dyDescent="0.25">
      <c r="B4" s="66" t="s">
        <v>11</v>
      </c>
      <c r="C4" s="382">
        <f>'2.Declaration'!E15</f>
        <v>0</v>
      </c>
      <c r="D4" s="383"/>
      <c r="E4" s="383"/>
      <c r="F4" s="67"/>
      <c r="G4" s="24"/>
      <c r="H4" s="24"/>
    </row>
    <row r="5" spans="2:15" x14ac:dyDescent="0.25"/>
    <row r="6" spans="2:15" ht="18" x14ac:dyDescent="0.25">
      <c r="B6" s="160" t="s">
        <v>74</v>
      </c>
      <c r="C6" s="161"/>
      <c r="D6" s="161"/>
      <c r="E6" s="161"/>
      <c r="F6" s="161"/>
      <c r="G6" s="161"/>
      <c r="H6" s="162"/>
    </row>
    <row r="7" spans="2:15" ht="18" x14ac:dyDescent="0.25">
      <c r="B7" s="417" t="s">
        <v>116</v>
      </c>
      <c r="C7" s="418"/>
      <c r="D7" s="418"/>
      <c r="E7" s="418"/>
      <c r="F7" s="418"/>
      <c r="G7" s="418"/>
      <c r="H7" s="419"/>
    </row>
    <row r="8" spans="2:15" ht="31.5" customHeight="1" x14ac:dyDescent="0.25">
      <c r="B8" s="432" t="s">
        <v>219</v>
      </c>
      <c r="C8" s="452"/>
      <c r="D8" s="452"/>
      <c r="E8" s="452"/>
      <c r="F8" s="452"/>
      <c r="G8" s="452"/>
      <c r="H8" s="453"/>
    </row>
    <row r="9" spans="2:15" ht="18.75" customHeight="1" x14ac:dyDescent="0.25">
      <c r="B9" s="432" t="s">
        <v>161</v>
      </c>
      <c r="C9" s="433"/>
      <c r="D9" s="433"/>
      <c r="E9" s="433"/>
      <c r="F9" s="433"/>
      <c r="G9" s="433"/>
      <c r="H9" s="434"/>
    </row>
    <row r="10" spans="2:15" ht="22.5" customHeight="1" x14ac:dyDescent="0.25">
      <c r="B10" s="399" t="s">
        <v>43</v>
      </c>
      <c r="C10" s="400"/>
      <c r="D10" s="400"/>
      <c r="E10" s="400"/>
      <c r="F10" s="400"/>
      <c r="G10" s="400"/>
      <c r="H10" s="401"/>
    </row>
    <row r="11" spans="2:15" x14ac:dyDescent="0.25">
      <c r="B11" s="330" t="s">
        <v>129</v>
      </c>
      <c r="C11" s="468"/>
      <c r="D11" s="468"/>
      <c r="E11" s="468"/>
      <c r="F11" s="468"/>
      <c r="G11" s="468"/>
      <c r="H11" s="473"/>
    </row>
    <row r="12" spans="2:15" x14ac:dyDescent="0.25">
      <c r="B12" s="474"/>
      <c r="C12" s="469"/>
      <c r="D12" s="469"/>
      <c r="E12" s="469"/>
      <c r="F12" s="469"/>
      <c r="G12" s="469"/>
      <c r="H12" s="475"/>
    </row>
    <row r="13" spans="2:15" x14ac:dyDescent="0.25">
      <c r="J13" s="222"/>
      <c r="K13" s="222"/>
      <c r="L13" s="222"/>
      <c r="M13" s="222"/>
      <c r="N13" s="223" t="s">
        <v>118</v>
      </c>
      <c r="O13" s="224" t="s">
        <v>41</v>
      </c>
    </row>
    <row r="14" spans="2:15" ht="48.75" customHeight="1" x14ac:dyDescent="0.3">
      <c r="B14" s="73" t="s">
        <v>15</v>
      </c>
      <c r="C14" s="73" t="s">
        <v>16</v>
      </c>
      <c r="D14" s="73" t="s">
        <v>191</v>
      </c>
      <c r="E14" s="73" t="s">
        <v>78</v>
      </c>
      <c r="F14" s="73" t="s">
        <v>17</v>
      </c>
      <c r="G14" s="73" t="s">
        <v>187</v>
      </c>
      <c r="H14" s="73" t="s">
        <v>117</v>
      </c>
      <c r="J14" s="222"/>
      <c r="K14" s="211" t="s">
        <v>119</v>
      </c>
      <c r="L14" s="245">
        <f>(YEAR('2.Declaration'!$E$15)-YEAR(D15))*12+(MONTH('2.Declaration'!$E$15)-MONTH(D15))</f>
        <v>0</v>
      </c>
      <c r="M14" s="225">
        <f t="shared" ref="M14:M33" si="0">$C$4-G15</f>
        <v>0</v>
      </c>
      <c r="N14" s="218">
        <f t="shared" ref="N14:N33" si="1">(365-M14)/365*C15</f>
        <v>0</v>
      </c>
      <c r="O14" s="217">
        <f t="shared" ref="O14:O33" si="2">IF(G15="",0,N14)</f>
        <v>0</v>
      </c>
    </row>
    <row r="15" spans="2:15" x14ac:dyDescent="0.25">
      <c r="B15" s="76"/>
      <c r="C15" s="255">
        <v>0</v>
      </c>
      <c r="D15" s="290"/>
      <c r="E15" s="167" t="str">
        <f t="shared" ref="E15:E34" si="3">IF(L14&lt;6,"Yes",IF(L14&gt;6,"No",IF(DAY(D15)&gt;=DAY($C$4),"Yes","No")))</f>
        <v>Yes</v>
      </c>
      <c r="F15" s="215" t="str">
        <f>IF(E15="No","Cannot claim GST incurred","-")</f>
        <v>-</v>
      </c>
      <c r="G15" s="292"/>
      <c r="H15" s="216">
        <f t="shared" ref="H15:H34" si="4">IF(E15="No",0,O14)</f>
        <v>0</v>
      </c>
      <c r="I15" s="83">
        <f>IF(H15&gt;0,1,0)</f>
        <v>0</v>
      </c>
      <c r="J15" s="217" t="str">
        <f>CONCATENATE(B15,C15,D15)</f>
        <v>0</v>
      </c>
      <c r="K15" s="217">
        <f>IF(E15="No",0,O14)</f>
        <v>0</v>
      </c>
      <c r="L15" s="245">
        <f>(YEAR('2.Declaration'!$E$15)-YEAR(D16))*12+(MONTH('2.Declaration'!$E$15)-MONTH(D16))</f>
        <v>0</v>
      </c>
      <c r="M15" s="225">
        <f t="shared" si="0"/>
        <v>0</v>
      </c>
      <c r="N15" s="218">
        <f t="shared" si="1"/>
        <v>0</v>
      </c>
      <c r="O15" s="217">
        <f t="shared" si="2"/>
        <v>0</v>
      </c>
    </row>
    <row r="16" spans="2:15" x14ac:dyDescent="0.25">
      <c r="B16" s="76"/>
      <c r="C16" s="255">
        <v>0</v>
      </c>
      <c r="D16" s="290"/>
      <c r="E16" s="167" t="str">
        <f t="shared" si="3"/>
        <v>Yes</v>
      </c>
      <c r="F16" s="215" t="str">
        <f t="shared" ref="F16:F34" si="5">IF(E16="No","Cannot claim GST incurred","-")</f>
        <v>-</v>
      </c>
      <c r="G16" s="292"/>
      <c r="H16" s="216">
        <f t="shared" si="4"/>
        <v>0</v>
      </c>
      <c r="I16" s="83">
        <f t="shared" ref="I16:I34" si="6">IF(H16&gt;0,1,0)</f>
        <v>0</v>
      </c>
      <c r="J16" s="217" t="str">
        <f t="shared" ref="J16:J34" si="7">CONCATENATE(B16,C16,D16)</f>
        <v>0</v>
      </c>
      <c r="K16" s="217">
        <f t="shared" ref="K16:K34" si="8">IF(E16="No",0,O15)</f>
        <v>0</v>
      </c>
      <c r="L16" s="245">
        <f>(YEAR('2.Declaration'!$E$15)-YEAR(D17))*12+(MONTH('2.Declaration'!$E$15)-MONTH(D17))</f>
        <v>0</v>
      </c>
      <c r="M16" s="225">
        <f t="shared" si="0"/>
        <v>0</v>
      </c>
      <c r="N16" s="218">
        <f t="shared" si="1"/>
        <v>0</v>
      </c>
      <c r="O16" s="217">
        <f t="shared" si="2"/>
        <v>0</v>
      </c>
    </row>
    <row r="17" spans="2:15" x14ac:dyDescent="0.25">
      <c r="B17" s="76"/>
      <c r="C17" s="255">
        <v>0</v>
      </c>
      <c r="D17" s="290"/>
      <c r="E17" s="167" t="str">
        <f t="shared" si="3"/>
        <v>Yes</v>
      </c>
      <c r="F17" s="215" t="str">
        <f t="shared" si="5"/>
        <v>-</v>
      </c>
      <c r="G17" s="292"/>
      <c r="H17" s="216">
        <f t="shared" si="4"/>
        <v>0</v>
      </c>
      <c r="I17" s="83">
        <f t="shared" si="6"/>
        <v>0</v>
      </c>
      <c r="J17" s="217" t="str">
        <f t="shared" si="7"/>
        <v>0</v>
      </c>
      <c r="K17" s="217">
        <f t="shared" si="8"/>
        <v>0</v>
      </c>
      <c r="L17" s="245">
        <f>(YEAR('2.Declaration'!$E$15)-YEAR(D18))*12+(MONTH('2.Declaration'!$E$15)-MONTH(D18))</f>
        <v>0</v>
      </c>
      <c r="M17" s="225">
        <f t="shared" si="0"/>
        <v>0</v>
      </c>
      <c r="N17" s="218">
        <f t="shared" si="1"/>
        <v>0</v>
      </c>
      <c r="O17" s="217">
        <f t="shared" si="2"/>
        <v>0</v>
      </c>
    </row>
    <row r="18" spans="2:15" x14ac:dyDescent="0.25">
      <c r="B18" s="76"/>
      <c r="C18" s="255">
        <v>0</v>
      </c>
      <c r="D18" s="290"/>
      <c r="E18" s="167" t="str">
        <f t="shared" si="3"/>
        <v>Yes</v>
      </c>
      <c r="F18" s="215" t="str">
        <f t="shared" si="5"/>
        <v>-</v>
      </c>
      <c r="G18" s="292"/>
      <c r="H18" s="216">
        <f t="shared" si="4"/>
        <v>0</v>
      </c>
      <c r="I18" s="83">
        <f t="shared" si="6"/>
        <v>0</v>
      </c>
      <c r="J18" s="217" t="str">
        <f t="shared" si="7"/>
        <v>0</v>
      </c>
      <c r="K18" s="217">
        <f t="shared" si="8"/>
        <v>0</v>
      </c>
      <c r="L18" s="245">
        <f>(YEAR('2.Declaration'!$E$15)-YEAR(D19))*12+(MONTH('2.Declaration'!$E$15)-MONTH(D19))</f>
        <v>0</v>
      </c>
      <c r="M18" s="225">
        <f t="shared" si="0"/>
        <v>0</v>
      </c>
      <c r="N18" s="218">
        <f t="shared" si="1"/>
        <v>0</v>
      </c>
      <c r="O18" s="217">
        <f t="shared" si="2"/>
        <v>0</v>
      </c>
    </row>
    <row r="19" spans="2:15" x14ac:dyDescent="0.25">
      <c r="B19" s="76"/>
      <c r="C19" s="255">
        <v>0</v>
      </c>
      <c r="D19" s="290"/>
      <c r="E19" s="167" t="str">
        <f t="shared" si="3"/>
        <v>Yes</v>
      </c>
      <c r="F19" s="215" t="str">
        <f t="shared" si="5"/>
        <v>-</v>
      </c>
      <c r="G19" s="292"/>
      <c r="H19" s="216">
        <f t="shared" si="4"/>
        <v>0</v>
      </c>
      <c r="I19" s="83">
        <f t="shared" si="6"/>
        <v>0</v>
      </c>
      <c r="J19" s="217" t="str">
        <f t="shared" si="7"/>
        <v>0</v>
      </c>
      <c r="K19" s="217">
        <f t="shared" si="8"/>
        <v>0</v>
      </c>
      <c r="L19" s="245">
        <f>(YEAR('2.Declaration'!$E$15)-YEAR(D20))*12+(MONTH('2.Declaration'!$E$15)-MONTH(D20))</f>
        <v>0</v>
      </c>
      <c r="M19" s="225">
        <f t="shared" si="0"/>
        <v>0</v>
      </c>
      <c r="N19" s="218">
        <f t="shared" si="1"/>
        <v>0</v>
      </c>
      <c r="O19" s="217">
        <f t="shared" si="2"/>
        <v>0</v>
      </c>
    </row>
    <row r="20" spans="2:15" x14ac:dyDescent="0.25">
      <c r="B20" s="76"/>
      <c r="C20" s="255">
        <v>0</v>
      </c>
      <c r="D20" s="290"/>
      <c r="E20" s="167" t="str">
        <f t="shared" si="3"/>
        <v>Yes</v>
      </c>
      <c r="F20" s="215" t="str">
        <f t="shared" si="5"/>
        <v>-</v>
      </c>
      <c r="G20" s="292"/>
      <c r="H20" s="216">
        <f t="shared" si="4"/>
        <v>0</v>
      </c>
      <c r="I20" s="83">
        <f t="shared" si="6"/>
        <v>0</v>
      </c>
      <c r="J20" s="217" t="str">
        <f t="shared" si="7"/>
        <v>0</v>
      </c>
      <c r="K20" s="217">
        <f t="shared" si="8"/>
        <v>0</v>
      </c>
      <c r="L20" s="245">
        <f>(YEAR('2.Declaration'!$E$15)-YEAR(D21))*12+(MONTH('2.Declaration'!$E$15)-MONTH(D21))</f>
        <v>0</v>
      </c>
      <c r="M20" s="225">
        <f t="shared" si="0"/>
        <v>0</v>
      </c>
      <c r="N20" s="218">
        <f t="shared" si="1"/>
        <v>0</v>
      </c>
      <c r="O20" s="217">
        <f t="shared" si="2"/>
        <v>0</v>
      </c>
    </row>
    <row r="21" spans="2:15" x14ac:dyDescent="0.25">
      <c r="B21" s="76"/>
      <c r="C21" s="255">
        <v>0</v>
      </c>
      <c r="D21" s="290"/>
      <c r="E21" s="167" t="str">
        <f t="shared" si="3"/>
        <v>Yes</v>
      </c>
      <c r="F21" s="215" t="str">
        <f t="shared" si="5"/>
        <v>-</v>
      </c>
      <c r="G21" s="292"/>
      <c r="H21" s="216">
        <f t="shared" si="4"/>
        <v>0</v>
      </c>
      <c r="I21" s="83">
        <f t="shared" si="6"/>
        <v>0</v>
      </c>
      <c r="J21" s="217" t="str">
        <f t="shared" si="7"/>
        <v>0</v>
      </c>
      <c r="K21" s="217">
        <f t="shared" si="8"/>
        <v>0</v>
      </c>
      <c r="L21" s="245">
        <f>(YEAR('2.Declaration'!$E$15)-YEAR(D22))*12+(MONTH('2.Declaration'!$E$15)-MONTH(D22))</f>
        <v>0</v>
      </c>
      <c r="M21" s="225">
        <f t="shared" si="0"/>
        <v>0</v>
      </c>
      <c r="N21" s="218">
        <f t="shared" si="1"/>
        <v>0</v>
      </c>
      <c r="O21" s="217">
        <f t="shared" si="2"/>
        <v>0</v>
      </c>
    </row>
    <row r="22" spans="2:15" x14ac:dyDescent="0.25">
      <c r="B22" s="76"/>
      <c r="C22" s="255">
        <v>0</v>
      </c>
      <c r="D22" s="290"/>
      <c r="E22" s="167" t="str">
        <f t="shared" si="3"/>
        <v>Yes</v>
      </c>
      <c r="F22" s="215" t="str">
        <f t="shared" si="5"/>
        <v>-</v>
      </c>
      <c r="G22" s="292"/>
      <c r="H22" s="216">
        <f t="shared" si="4"/>
        <v>0</v>
      </c>
      <c r="I22" s="83">
        <f t="shared" si="6"/>
        <v>0</v>
      </c>
      <c r="J22" s="217" t="str">
        <f t="shared" si="7"/>
        <v>0</v>
      </c>
      <c r="K22" s="217">
        <f t="shared" si="8"/>
        <v>0</v>
      </c>
      <c r="L22" s="245">
        <f>(YEAR('2.Declaration'!$E$15)-YEAR(D23))*12+(MONTH('2.Declaration'!$E$15)-MONTH(D23))</f>
        <v>0</v>
      </c>
      <c r="M22" s="225">
        <f t="shared" si="0"/>
        <v>0</v>
      </c>
      <c r="N22" s="218">
        <f t="shared" si="1"/>
        <v>0</v>
      </c>
      <c r="O22" s="217">
        <f t="shared" si="2"/>
        <v>0</v>
      </c>
    </row>
    <row r="23" spans="2:15" x14ac:dyDescent="0.25">
      <c r="B23" s="76"/>
      <c r="C23" s="255">
        <v>0</v>
      </c>
      <c r="D23" s="290"/>
      <c r="E23" s="167" t="str">
        <f t="shared" si="3"/>
        <v>Yes</v>
      </c>
      <c r="F23" s="215" t="str">
        <f t="shared" si="5"/>
        <v>-</v>
      </c>
      <c r="G23" s="292"/>
      <c r="H23" s="216">
        <f t="shared" si="4"/>
        <v>0</v>
      </c>
      <c r="I23" s="83">
        <f t="shared" si="6"/>
        <v>0</v>
      </c>
      <c r="J23" s="217" t="str">
        <f t="shared" si="7"/>
        <v>0</v>
      </c>
      <c r="K23" s="217">
        <f t="shared" si="8"/>
        <v>0</v>
      </c>
      <c r="L23" s="245">
        <f>(YEAR('2.Declaration'!$E$15)-YEAR(D24))*12+(MONTH('2.Declaration'!$E$15)-MONTH(D24))</f>
        <v>0</v>
      </c>
      <c r="M23" s="225">
        <f t="shared" si="0"/>
        <v>0</v>
      </c>
      <c r="N23" s="218">
        <f t="shared" si="1"/>
        <v>0</v>
      </c>
      <c r="O23" s="217">
        <f t="shared" si="2"/>
        <v>0</v>
      </c>
    </row>
    <row r="24" spans="2:15" x14ac:dyDescent="0.25">
      <c r="B24" s="76"/>
      <c r="C24" s="255">
        <v>0</v>
      </c>
      <c r="D24" s="290"/>
      <c r="E24" s="167" t="str">
        <f t="shared" si="3"/>
        <v>Yes</v>
      </c>
      <c r="F24" s="215" t="str">
        <f t="shared" si="5"/>
        <v>-</v>
      </c>
      <c r="G24" s="292"/>
      <c r="H24" s="216">
        <f t="shared" si="4"/>
        <v>0</v>
      </c>
      <c r="I24" s="83">
        <f t="shared" si="6"/>
        <v>0</v>
      </c>
      <c r="J24" s="217" t="str">
        <f t="shared" si="7"/>
        <v>0</v>
      </c>
      <c r="K24" s="217">
        <f t="shared" si="8"/>
        <v>0</v>
      </c>
      <c r="L24" s="245">
        <f>(YEAR('2.Declaration'!$E$15)-YEAR(D25))*12+(MONTH('2.Declaration'!$E$15)-MONTH(D25))</f>
        <v>0</v>
      </c>
      <c r="M24" s="225">
        <f t="shared" si="0"/>
        <v>0</v>
      </c>
      <c r="N24" s="218">
        <f t="shared" si="1"/>
        <v>0</v>
      </c>
      <c r="O24" s="217">
        <f t="shared" si="2"/>
        <v>0</v>
      </c>
    </row>
    <row r="25" spans="2:15" x14ac:dyDescent="0.25">
      <c r="B25" s="76"/>
      <c r="C25" s="255">
        <v>0</v>
      </c>
      <c r="D25" s="290"/>
      <c r="E25" s="167" t="str">
        <f t="shared" si="3"/>
        <v>Yes</v>
      </c>
      <c r="F25" s="215" t="str">
        <f t="shared" si="5"/>
        <v>-</v>
      </c>
      <c r="G25" s="292"/>
      <c r="H25" s="216">
        <f t="shared" si="4"/>
        <v>0</v>
      </c>
      <c r="I25" s="83">
        <f t="shared" si="6"/>
        <v>0</v>
      </c>
      <c r="J25" s="217" t="str">
        <f t="shared" si="7"/>
        <v>0</v>
      </c>
      <c r="K25" s="217">
        <f t="shared" si="8"/>
        <v>0</v>
      </c>
      <c r="L25" s="245">
        <f>(YEAR('2.Declaration'!$E$15)-YEAR(D26))*12+(MONTH('2.Declaration'!$E$15)-MONTH(D26))</f>
        <v>0</v>
      </c>
      <c r="M25" s="225">
        <f t="shared" si="0"/>
        <v>0</v>
      </c>
      <c r="N25" s="218">
        <f t="shared" si="1"/>
        <v>0</v>
      </c>
      <c r="O25" s="217">
        <f t="shared" si="2"/>
        <v>0</v>
      </c>
    </row>
    <row r="26" spans="2:15" x14ac:dyDescent="0.25">
      <c r="B26" s="76"/>
      <c r="C26" s="255">
        <v>0</v>
      </c>
      <c r="D26" s="290"/>
      <c r="E26" s="167" t="str">
        <f t="shared" si="3"/>
        <v>Yes</v>
      </c>
      <c r="F26" s="215" t="str">
        <f t="shared" si="5"/>
        <v>-</v>
      </c>
      <c r="G26" s="292"/>
      <c r="H26" s="216">
        <f t="shared" si="4"/>
        <v>0</v>
      </c>
      <c r="I26" s="83">
        <f t="shared" si="6"/>
        <v>0</v>
      </c>
      <c r="J26" s="217" t="str">
        <f t="shared" si="7"/>
        <v>0</v>
      </c>
      <c r="K26" s="217">
        <f t="shared" si="8"/>
        <v>0</v>
      </c>
      <c r="L26" s="245">
        <f>(YEAR('2.Declaration'!$E$15)-YEAR(D27))*12+(MONTH('2.Declaration'!$E$15)-MONTH(D27))</f>
        <v>0</v>
      </c>
      <c r="M26" s="225">
        <f t="shared" si="0"/>
        <v>0</v>
      </c>
      <c r="N26" s="218">
        <f t="shared" si="1"/>
        <v>0</v>
      </c>
      <c r="O26" s="217">
        <f t="shared" si="2"/>
        <v>0</v>
      </c>
    </row>
    <row r="27" spans="2:15" x14ac:dyDescent="0.25">
      <c r="B27" s="76"/>
      <c r="C27" s="255">
        <v>0</v>
      </c>
      <c r="D27" s="290"/>
      <c r="E27" s="167" t="str">
        <f t="shared" si="3"/>
        <v>Yes</v>
      </c>
      <c r="F27" s="215" t="str">
        <f t="shared" si="5"/>
        <v>-</v>
      </c>
      <c r="G27" s="292"/>
      <c r="H27" s="216">
        <f t="shared" si="4"/>
        <v>0</v>
      </c>
      <c r="I27" s="83">
        <f t="shared" si="6"/>
        <v>0</v>
      </c>
      <c r="J27" s="217" t="str">
        <f t="shared" si="7"/>
        <v>0</v>
      </c>
      <c r="K27" s="217">
        <f t="shared" si="8"/>
        <v>0</v>
      </c>
      <c r="L27" s="245">
        <f>(YEAR('2.Declaration'!$E$15)-YEAR(D28))*12+(MONTH('2.Declaration'!$E$15)-MONTH(D28))</f>
        <v>0</v>
      </c>
      <c r="M27" s="225">
        <f t="shared" si="0"/>
        <v>0</v>
      </c>
      <c r="N27" s="218">
        <f t="shared" si="1"/>
        <v>0</v>
      </c>
      <c r="O27" s="217">
        <f t="shared" si="2"/>
        <v>0</v>
      </c>
    </row>
    <row r="28" spans="2:15" x14ac:dyDescent="0.25">
      <c r="B28" s="76"/>
      <c r="C28" s="255">
        <v>0</v>
      </c>
      <c r="D28" s="290"/>
      <c r="E28" s="167" t="str">
        <f t="shared" si="3"/>
        <v>Yes</v>
      </c>
      <c r="F28" s="215" t="str">
        <f t="shared" si="5"/>
        <v>-</v>
      </c>
      <c r="G28" s="292"/>
      <c r="H28" s="216">
        <f t="shared" si="4"/>
        <v>0</v>
      </c>
      <c r="I28" s="83">
        <f t="shared" si="6"/>
        <v>0</v>
      </c>
      <c r="J28" s="217" t="str">
        <f t="shared" si="7"/>
        <v>0</v>
      </c>
      <c r="K28" s="217">
        <f t="shared" si="8"/>
        <v>0</v>
      </c>
      <c r="L28" s="245">
        <f>(YEAR('2.Declaration'!$E$15)-YEAR(D29))*12+(MONTH('2.Declaration'!$E$15)-MONTH(D29))</f>
        <v>0</v>
      </c>
      <c r="M28" s="225">
        <f t="shared" si="0"/>
        <v>0</v>
      </c>
      <c r="N28" s="218">
        <f t="shared" si="1"/>
        <v>0</v>
      </c>
      <c r="O28" s="217">
        <f t="shared" si="2"/>
        <v>0</v>
      </c>
    </row>
    <row r="29" spans="2:15" x14ac:dyDescent="0.25">
      <c r="B29" s="76"/>
      <c r="C29" s="255">
        <v>0</v>
      </c>
      <c r="D29" s="290"/>
      <c r="E29" s="167" t="str">
        <f t="shared" si="3"/>
        <v>Yes</v>
      </c>
      <c r="F29" s="215" t="str">
        <f t="shared" si="5"/>
        <v>-</v>
      </c>
      <c r="G29" s="292"/>
      <c r="H29" s="216">
        <f t="shared" si="4"/>
        <v>0</v>
      </c>
      <c r="I29" s="83">
        <f t="shared" si="6"/>
        <v>0</v>
      </c>
      <c r="J29" s="217" t="str">
        <f t="shared" si="7"/>
        <v>0</v>
      </c>
      <c r="K29" s="217">
        <f t="shared" si="8"/>
        <v>0</v>
      </c>
      <c r="L29" s="245">
        <f>(YEAR('2.Declaration'!$E$15)-YEAR(D30))*12+(MONTH('2.Declaration'!$E$15)-MONTH(D30))</f>
        <v>0</v>
      </c>
      <c r="M29" s="225">
        <f t="shared" si="0"/>
        <v>0</v>
      </c>
      <c r="N29" s="218">
        <f t="shared" si="1"/>
        <v>0</v>
      </c>
      <c r="O29" s="217">
        <f t="shared" si="2"/>
        <v>0</v>
      </c>
    </row>
    <row r="30" spans="2:15" x14ac:dyDescent="0.25">
      <c r="B30" s="76"/>
      <c r="C30" s="255">
        <v>0</v>
      </c>
      <c r="D30" s="290"/>
      <c r="E30" s="167" t="str">
        <f t="shared" si="3"/>
        <v>Yes</v>
      </c>
      <c r="F30" s="215" t="str">
        <f t="shared" si="5"/>
        <v>-</v>
      </c>
      <c r="G30" s="292"/>
      <c r="H30" s="216">
        <f t="shared" si="4"/>
        <v>0</v>
      </c>
      <c r="I30" s="83">
        <f t="shared" si="6"/>
        <v>0</v>
      </c>
      <c r="J30" s="217" t="str">
        <f t="shared" si="7"/>
        <v>0</v>
      </c>
      <c r="K30" s="217">
        <f t="shared" si="8"/>
        <v>0</v>
      </c>
      <c r="L30" s="245">
        <f>(YEAR('2.Declaration'!$E$15)-YEAR(D31))*12+(MONTH('2.Declaration'!$E$15)-MONTH(D31))</f>
        <v>0</v>
      </c>
      <c r="M30" s="225">
        <f t="shared" si="0"/>
        <v>0</v>
      </c>
      <c r="N30" s="218">
        <f t="shared" si="1"/>
        <v>0</v>
      </c>
      <c r="O30" s="217">
        <f t="shared" si="2"/>
        <v>0</v>
      </c>
    </row>
    <row r="31" spans="2:15" x14ac:dyDescent="0.25">
      <c r="B31" s="76"/>
      <c r="C31" s="255">
        <v>0</v>
      </c>
      <c r="D31" s="290"/>
      <c r="E31" s="167" t="str">
        <f t="shared" si="3"/>
        <v>Yes</v>
      </c>
      <c r="F31" s="215" t="str">
        <f t="shared" si="5"/>
        <v>-</v>
      </c>
      <c r="G31" s="292"/>
      <c r="H31" s="216">
        <f t="shared" si="4"/>
        <v>0</v>
      </c>
      <c r="I31" s="83">
        <f t="shared" si="6"/>
        <v>0</v>
      </c>
      <c r="J31" s="217" t="str">
        <f t="shared" si="7"/>
        <v>0</v>
      </c>
      <c r="K31" s="217">
        <f t="shared" si="8"/>
        <v>0</v>
      </c>
      <c r="L31" s="245">
        <f>(YEAR('2.Declaration'!$E$15)-YEAR(D32))*12+(MONTH('2.Declaration'!$E$15)-MONTH(D32))</f>
        <v>0</v>
      </c>
      <c r="M31" s="225">
        <f t="shared" si="0"/>
        <v>0</v>
      </c>
      <c r="N31" s="218">
        <f t="shared" si="1"/>
        <v>0</v>
      </c>
      <c r="O31" s="217">
        <f t="shared" si="2"/>
        <v>0</v>
      </c>
    </row>
    <row r="32" spans="2:15" x14ac:dyDescent="0.25">
      <c r="B32" s="76"/>
      <c r="C32" s="255">
        <v>0</v>
      </c>
      <c r="D32" s="290"/>
      <c r="E32" s="167" t="str">
        <f t="shared" si="3"/>
        <v>Yes</v>
      </c>
      <c r="F32" s="215" t="str">
        <f t="shared" si="5"/>
        <v>-</v>
      </c>
      <c r="G32" s="292"/>
      <c r="H32" s="216">
        <f t="shared" si="4"/>
        <v>0</v>
      </c>
      <c r="I32" s="83">
        <f t="shared" si="6"/>
        <v>0</v>
      </c>
      <c r="J32" s="217" t="str">
        <f t="shared" si="7"/>
        <v>0</v>
      </c>
      <c r="K32" s="217">
        <f t="shared" si="8"/>
        <v>0</v>
      </c>
      <c r="L32" s="245">
        <f>(YEAR('2.Declaration'!$E$15)-YEAR(D33))*12+(MONTH('2.Declaration'!$E$15)-MONTH(D33))</f>
        <v>0</v>
      </c>
      <c r="M32" s="225">
        <f t="shared" si="0"/>
        <v>0</v>
      </c>
      <c r="N32" s="218">
        <f t="shared" si="1"/>
        <v>0</v>
      </c>
      <c r="O32" s="217">
        <f t="shared" si="2"/>
        <v>0</v>
      </c>
    </row>
    <row r="33" spans="2:15" x14ac:dyDescent="0.25">
      <c r="B33" s="76"/>
      <c r="C33" s="255">
        <v>0</v>
      </c>
      <c r="D33" s="290"/>
      <c r="E33" s="167" t="str">
        <f t="shared" si="3"/>
        <v>Yes</v>
      </c>
      <c r="F33" s="215" t="str">
        <f t="shared" si="5"/>
        <v>-</v>
      </c>
      <c r="G33" s="292"/>
      <c r="H33" s="216">
        <f t="shared" si="4"/>
        <v>0</v>
      </c>
      <c r="I33" s="83">
        <f t="shared" si="6"/>
        <v>0</v>
      </c>
      <c r="J33" s="217" t="str">
        <f t="shared" si="7"/>
        <v>0</v>
      </c>
      <c r="K33" s="217">
        <f t="shared" si="8"/>
        <v>0</v>
      </c>
      <c r="L33" s="245">
        <f>(YEAR('2.Declaration'!$E$15)-YEAR(D34))*12+(MONTH('2.Declaration'!$E$15)-MONTH(D34))</f>
        <v>0</v>
      </c>
      <c r="M33" s="225">
        <f t="shared" si="0"/>
        <v>0</v>
      </c>
      <c r="N33" s="218">
        <f t="shared" si="1"/>
        <v>0</v>
      </c>
      <c r="O33" s="217">
        <f t="shared" si="2"/>
        <v>0</v>
      </c>
    </row>
    <row r="34" spans="2:15" x14ac:dyDescent="0.25">
      <c r="B34" s="76"/>
      <c r="C34" s="255">
        <v>0</v>
      </c>
      <c r="D34" s="290"/>
      <c r="E34" s="167" t="str">
        <f t="shared" si="3"/>
        <v>Yes</v>
      </c>
      <c r="F34" s="215" t="str">
        <f t="shared" si="5"/>
        <v>-</v>
      </c>
      <c r="G34" s="292"/>
      <c r="H34" s="216">
        <f t="shared" si="4"/>
        <v>0</v>
      </c>
      <c r="I34" s="83">
        <f t="shared" si="6"/>
        <v>0</v>
      </c>
      <c r="J34" s="217" t="str">
        <f t="shared" si="7"/>
        <v>0</v>
      </c>
      <c r="K34" s="217">
        <f t="shared" si="8"/>
        <v>0</v>
      </c>
      <c r="L34" s="222"/>
      <c r="M34" s="226"/>
      <c r="N34" s="226"/>
      <c r="O34" s="226"/>
    </row>
    <row r="35" spans="2:15" x14ac:dyDescent="0.25">
      <c r="B35" s="425" t="s">
        <v>163</v>
      </c>
      <c r="C35" s="425"/>
      <c r="D35" s="425"/>
      <c r="E35" s="425"/>
      <c r="F35" s="425"/>
      <c r="G35" s="425"/>
      <c r="H35" s="110">
        <f>SUM(H15:H34)</f>
        <v>0</v>
      </c>
      <c r="I35" s="83">
        <f>SUM(I15:I34)</f>
        <v>0</v>
      </c>
      <c r="J35" s="83"/>
      <c r="K35" s="83"/>
      <c r="M35" s="227"/>
      <c r="N35" s="36"/>
      <c r="O35" s="36"/>
    </row>
    <row r="36" spans="2:15" x14ac:dyDescent="0.25"/>
    <row r="37" spans="2:15" ht="18" x14ac:dyDescent="0.25">
      <c r="B37" s="377" t="s">
        <v>230</v>
      </c>
      <c r="C37" s="377"/>
      <c r="D37" s="377"/>
      <c r="E37" s="377"/>
      <c r="F37" s="377"/>
      <c r="G37" s="377"/>
      <c r="H37" s="377"/>
    </row>
    <row r="38" spans="2:15" x14ac:dyDescent="0.25">
      <c r="B38" s="60"/>
      <c r="C38" s="60"/>
      <c r="D38" s="60"/>
      <c r="E38" s="60"/>
    </row>
    <row r="39" spans="2:15" x14ac:dyDescent="0.25">
      <c r="B39" s="60"/>
      <c r="C39" s="60"/>
      <c r="D39" s="464"/>
      <c r="E39" s="464"/>
      <c r="F39" s="378"/>
      <c r="G39" s="378"/>
    </row>
    <row r="40" spans="2:15" x14ac:dyDescent="0.25">
      <c r="B40" s="60"/>
      <c r="C40" s="60"/>
      <c r="D40" s="60"/>
      <c r="E40" s="60"/>
    </row>
    <row r="41" spans="2:15" x14ac:dyDescent="0.25">
      <c r="B41" s="60"/>
      <c r="C41" s="60"/>
      <c r="D41" s="60"/>
      <c r="E41" s="60"/>
    </row>
    <row r="42" spans="2:15" x14ac:dyDescent="0.25"/>
    <row r="43" spans="2:15" x14ac:dyDescent="0.25"/>
    <row r="44" spans="2:15" x14ac:dyDescent="0.25"/>
  </sheetData>
  <sheetProtection algorithmName="SHA-512" hashValue="bp9kl+OIqM01La5/Bt2aa0KUGds0eOn0LRCTvNQooE2Zj6UijNxrO0PXSqOEK4yY25lQLxN/PPr2JpXjMjGTSw==" saltValue="1I/qo8sjqD2hds6pvk5Y8Q==" spinCount="100000" sheet="1" objects="1" scenarios="1"/>
  <mergeCells count="13">
    <mergeCell ref="B9:H9"/>
    <mergeCell ref="C2:E2"/>
    <mergeCell ref="C3:E3"/>
    <mergeCell ref="C4:E4"/>
    <mergeCell ref="B7:H7"/>
    <mergeCell ref="B8:H8"/>
    <mergeCell ref="F39:G39"/>
    <mergeCell ref="D39:E39"/>
    <mergeCell ref="B10:H10"/>
    <mergeCell ref="B11:H11"/>
    <mergeCell ref="B12:H12"/>
    <mergeCell ref="B35:G35"/>
    <mergeCell ref="B37:H37"/>
  </mergeCells>
  <conditionalFormatting sqref="E15:E34">
    <cfRule type="expression" dxfId="16" priority="4">
      <formula>$D15&gt;0</formula>
    </cfRule>
  </conditionalFormatting>
  <conditionalFormatting sqref="F15:F34">
    <cfRule type="expression" dxfId="15" priority="1">
      <formula>$D15=""</formula>
    </cfRule>
  </conditionalFormatting>
  <conditionalFormatting sqref="G15:G34">
    <cfRule type="expression" dxfId="14" priority="2">
      <formula>$D15=""</formula>
    </cfRule>
    <cfRule type="expression" dxfId="13" priority="3">
      <formula>$E15="Yes"</formula>
    </cfRule>
  </conditionalFormatting>
  <dataValidations count="3">
    <dataValidation allowBlank="1" showInputMessage="1" showErrorMessage="1" prompt="= (365 – Days between first supply and GST registration) / 365 x Pre-registration GST incurred_x000a__x000a_" sqref="H14" xr:uid="{00000000-0002-0000-0F00-000000000000}"/>
    <dataValidation type="decimal" operator="greaterThanOrEqual" allowBlank="1" showInputMessage="1" showErrorMessage="1" sqref="C15:C34" xr:uid="{00000000-0002-0000-0F00-000001000000}">
      <formula1>0</formula1>
    </dataValidation>
    <dataValidation operator="greaterThanOrEqual" allowBlank="1" showInputMessage="1" showErrorMessage="1" sqref="E15:G34" xr:uid="{00000000-0002-0000-0F00-000002000000}"/>
  </dataValidations>
  <pageMargins left="0.7" right="0.7" top="0.75" bottom="0.75" header="0.3" footer="0.3"/>
  <drawing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47"/>
  <sheetViews>
    <sheetView showGridLines="0" zoomScale="80" zoomScaleNormal="80" workbookViewId="0"/>
  </sheetViews>
  <sheetFormatPr defaultColWidth="0" defaultRowHeight="15" zeroHeight="1" x14ac:dyDescent="0.25"/>
  <cols>
    <col min="1" max="1" width="9.140625" customWidth="1"/>
    <col min="2" max="2" width="40.28515625" customWidth="1"/>
    <col min="3" max="3" width="38.5703125" customWidth="1"/>
    <col min="4" max="4" width="22.140625" customWidth="1"/>
    <col min="5" max="5" width="23.7109375" customWidth="1"/>
    <col min="6" max="8" width="32.7109375" customWidth="1"/>
    <col min="9" max="9" width="9.140625" hidden="1" customWidth="1"/>
    <col min="10" max="10" width="26" hidden="1" customWidth="1"/>
    <col min="11" max="11" width="23.85546875" hidden="1" customWidth="1"/>
    <col min="12" max="14" width="0" hidden="1" customWidth="1"/>
    <col min="15" max="16384" width="9.140625" hidden="1"/>
  </cols>
  <sheetData>
    <row r="1" spans="2:8" x14ac:dyDescent="0.25"/>
    <row r="2" spans="2:8" ht="18" x14ac:dyDescent="0.25">
      <c r="B2" s="66" t="s">
        <v>3</v>
      </c>
      <c r="C2" s="477">
        <f>'2.Declaration'!E7</f>
        <v>0</v>
      </c>
      <c r="D2" s="477"/>
      <c r="E2" s="477"/>
    </row>
    <row r="3" spans="2:8" ht="18" x14ac:dyDescent="0.25">
      <c r="B3" s="66" t="s">
        <v>4</v>
      </c>
      <c r="C3" s="477">
        <f>'2.Declaration'!E11</f>
        <v>0</v>
      </c>
      <c r="D3" s="477"/>
      <c r="E3" s="477"/>
    </row>
    <row r="4" spans="2:8" ht="18" x14ac:dyDescent="0.25">
      <c r="B4" s="66" t="s">
        <v>11</v>
      </c>
      <c r="C4" s="478">
        <f>'2.Declaration'!E15</f>
        <v>0</v>
      </c>
      <c r="D4" s="478"/>
      <c r="E4" s="478"/>
    </row>
    <row r="5" spans="2:8" x14ac:dyDescent="0.25"/>
    <row r="6" spans="2:8" x14ac:dyDescent="0.25"/>
    <row r="7" spans="2:8" ht="18" x14ac:dyDescent="0.25">
      <c r="B7" s="160" t="s">
        <v>74</v>
      </c>
      <c r="C7" s="161"/>
      <c r="D7" s="161"/>
      <c r="E7" s="161"/>
      <c r="F7" s="161"/>
      <c r="G7" s="161"/>
      <c r="H7" s="162"/>
    </row>
    <row r="8" spans="2:8" ht="18" x14ac:dyDescent="0.25">
      <c r="B8" s="417" t="s">
        <v>120</v>
      </c>
      <c r="C8" s="418"/>
      <c r="D8" s="418"/>
      <c r="E8" s="418"/>
      <c r="F8" s="418"/>
      <c r="G8" s="418"/>
      <c r="H8" s="419"/>
    </row>
    <row r="9" spans="2:8" ht="42.75" customHeight="1" x14ac:dyDescent="0.25">
      <c r="B9" s="479" t="s">
        <v>218</v>
      </c>
      <c r="C9" s="480"/>
      <c r="D9" s="480"/>
      <c r="E9" s="480"/>
      <c r="F9" s="480"/>
      <c r="G9" s="480"/>
      <c r="H9" s="481"/>
    </row>
    <row r="10" spans="2:8" ht="21.75" customHeight="1" x14ac:dyDescent="0.25">
      <c r="B10" s="420" t="s">
        <v>161</v>
      </c>
      <c r="C10" s="421"/>
      <c r="D10" s="421"/>
      <c r="E10" s="421"/>
      <c r="F10" s="421"/>
      <c r="G10" s="421"/>
      <c r="H10" s="221"/>
    </row>
    <row r="11" spans="2:8" ht="23.25" customHeight="1" x14ac:dyDescent="0.25">
      <c r="B11" s="399" t="s">
        <v>43</v>
      </c>
      <c r="C11" s="400"/>
      <c r="D11" s="400"/>
      <c r="E11" s="400"/>
      <c r="F11" s="400"/>
      <c r="G11" s="400"/>
      <c r="H11" s="401"/>
    </row>
    <row r="12" spans="2:8" ht="25.5" customHeight="1" x14ac:dyDescent="0.25">
      <c r="B12" s="330" t="s">
        <v>129</v>
      </c>
      <c r="C12" s="468"/>
      <c r="D12" s="468"/>
      <c r="E12" s="468"/>
      <c r="F12" s="468"/>
      <c r="G12" s="468"/>
      <c r="H12" s="473"/>
    </row>
    <row r="13" spans="2:8" ht="21.75" customHeight="1" x14ac:dyDescent="0.25">
      <c r="B13" s="399" t="s">
        <v>165</v>
      </c>
      <c r="C13" s="400"/>
      <c r="D13" s="400"/>
      <c r="E13" s="400"/>
      <c r="F13" s="400"/>
      <c r="G13" s="400"/>
      <c r="H13" s="401"/>
    </row>
    <row r="14" spans="2:8" ht="55.5" customHeight="1" x14ac:dyDescent="0.25">
      <c r="B14" s="399" t="s">
        <v>121</v>
      </c>
      <c r="C14" s="400"/>
      <c r="D14" s="400"/>
      <c r="E14" s="400"/>
      <c r="F14" s="400"/>
      <c r="G14" s="400"/>
      <c r="H14" s="401"/>
    </row>
    <row r="15" spans="2:8" x14ac:dyDescent="0.25">
      <c r="B15" s="467"/>
      <c r="C15" s="468"/>
      <c r="D15" s="468"/>
      <c r="E15" s="468"/>
      <c r="F15" s="468"/>
      <c r="G15" s="468"/>
      <c r="H15" s="473"/>
    </row>
    <row r="16" spans="2:8" ht="43.5" customHeight="1" x14ac:dyDescent="0.25">
      <c r="B16" s="334" t="s">
        <v>122</v>
      </c>
      <c r="C16" s="469"/>
      <c r="D16" s="469"/>
      <c r="E16" s="469"/>
      <c r="F16" s="469"/>
      <c r="G16" s="469"/>
      <c r="H16" s="475"/>
    </row>
    <row r="17" spans="2:12" x14ac:dyDescent="0.25"/>
    <row r="18" spans="2:12" ht="40.5" customHeight="1" x14ac:dyDescent="0.3">
      <c r="B18" s="73" t="s">
        <v>15</v>
      </c>
      <c r="C18" s="73" t="s">
        <v>16</v>
      </c>
      <c r="D18" s="73" t="s">
        <v>191</v>
      </c>
      <c r="E18" s="73" t="s">
        <v>78</v>
      </c>
      <c r="F18" s="73" t="s">
        <v>17</v>
      </c>
      <c r="G18" s="73" t="s">
        <v>123</v>
      </c>
      <c r="H18" s="73" t="s">
        <v>117</v>
      </c>
      <c r="J18" s="222"/>
      <c r="K18" s="211" t="s">
        <v>124</v>
      </c>
      <c r="L18" s="245">
        <f>(YEAR('2.Declaration'!$E$15)-YEAR(D19))*12+(MONTH('2.Declaration'!$E$15)-MONTH(D19))</f>
        <v>0</v>
      </c>
    </row>
    <row r="19" spans="2:12" x14ac:dyDescent="0.25">
      <c r="B19" s="76"/>
      <c r="C19" s="255">
        <v>0</v>
      </c>
      <c r="D19" s="290"/>
      <c r="E19" s="167" t="str">
        <f t="shared" ref="E19:E38" si="0">IF(L18&lt;6,"Yes",IF(L18&gt;6,"No",IF(DAY(D19)&gt;=DAY($C$4),"Yes","No")))</f>
        <v>Yes</v>
      </c>
      <c r="F19" s="215" t="str">
        <f>IF(E19="No","Cannot claim GST incurred","-")</f>
        <v>-</v>
      </c>
      <c r="G19" s="228">
        <v>0.19</v>
      </c>
      <c r="H19" s="216">
        <f>IF(G19="",0,IF(E19="No",0,(1-G19)*C19))</f>
        <v>0</v>
      </c>
      <c r="J19" s="217" t="str">
        <f>CONCATENATE(B19,C19,D19)</f>
        <v>0</v>
      </c>
      <c r="K19" s="217">
        <f>IF(E19="No",0,(1-G19)*C19)</f>
        <v>0</v>
      </c>
      <c r="L19" s="245">
        <f>(YEAR('2.Declaration'!$E$15)-YEAR(D20))*12+(MONTH('2.Declaration'!$E$15)-MONTH(D20))</f>
        <v>0</v>
      </c>
    </row>
    <row r="20" spans="2:12" x14ac:dyDescent="0.25">
      <c r="B20" s="76"/>
      <c r="C20" s="255">
        <v>0</v>
      </c>
      <c r="D20" s="290"/>
      <c r="E20" s="167" t="str">
        <f t="shared" si="0"/>
        <v>Yes</v>
      </c>
      <c r="F20" s="215" t="str">
        <f t="shared" ref="F20:F38" si="1">IF(E20="No","Cannot claim GST incurred","-")</f>
        <v>-</v>
      </c>
      <c r="G20" s="228"/>
      <c r="H20" s="216">
        <f t="shared" ref="H20:H38" si="2">IF(G20="",0,IF(E20="No",0,(1-G20)*C20))</f>
        <v>0</v>
      </c>
      <c r="J20" s="217" t="str">
        <f t="shared" ref="J20:J38" si="3">CONCATENATE(B20,C20,D20)</f>
        <v>0</v>
      </c>
      <c r="K20" s="217">
        <f t="shared" ref="K20:K38" si="4">IF(E20="No",0,(1-G20)*C20)</f>
        <v>0</v>
      </c>
      <c r="L20" s="245">
        <f>(YEAR('2.Declaration'!$E$15)-YEAR(D21))*12+(MONTH('2.Declaration'!$E$15)-MONTH(D21))</f>
        <v>0</v>
      </c>
    </row>
    <row r="21" spans="2:12" x14ac:dyDescent="0.25">
      <c r="B21" s="76"/>
      <c r="C21" s="255">
        <v>0</v>
      </c>
      <c r="D21" s="290"/>
      <c r="E21" s="167" t="str">
        <f t="shared" si="0"/>
        <v>Yes</v>
      </c>
      <c r="F21" s="215" t="str">
        <f t="shared" si="1"/>
        <v>-</v>
      </c>
      <c r="G21" s="228"/>
      <c r="H21" s="216">
        <f t="shared" si="2"/>
        <v>0</v>
      </c>
      <c r="J21" s="217" t="str">
        <f t="shared" si="3"/>
        <v>0</v>
      </c>
      <c r="K21" s="217">
        <f t="shared" si="4"/>
        <v>0</v>
      </c>
      <c r="L21" s="245">
        <f>(YEAR('2.Declaration'!$E$15)-YEAR(D22))*12+(MONTH('2.Declaration'!$E$15)-MONTH(D22))</f>
        <v>0</v>
      </c>
    </row>
    <row r="22" spans="2:12" x14ac:dyDescent="0.25">
      <c r="B22" s="76"/>
      <c r="C22" s="255">
        <v>0</v>
      </c>
      <c r="D22" s="290"/>
      <c r="E22" s="167" t="str">
        <f t="shared" si="0"/>
        <v>Yes</v>
      </c>
      <c r="F22" s="215" t="str">
        <f t="shared" si="1"/>
        <v>-</v>
      </c>
      <c r="G22" s="228"/>
      <c r="H22" s="216">
        <f t="shared" si="2"/>
        <v>0</v>
      </c>
      <c r="J22" s="217" t="str">
        <f t="shared" si="3"/>
        <v>0</v>
      </c>
      <c r="K22" s="217">
        <f t="shared" si="4"/>
        <v>0</v>
      </c>
      <c r="L22" s="245">
        <f>(YEAR('2.Declaration'!$E$15)-YEAR(D23))*12+(MONTH('2.Declaration'!$E$15)-MONTH(D23))</f>
        <v>0</v>
      </c>
    </row>
    <row r="23" spans="2:12" x14ac:dyDescent="0.25">
      <c r="B23" s="76"/>
      <c r="C23" s="255">
        <v>0</v>
      </c>
      <c r="D23" s="290"/>
      <c r="E23" s="167" t="str">
        <f t="shared" si="0"/>
        <v>Yes</v>
      </c>
      <c r="F23" s="215" t="str">
        <f t="shared" si="1"/>
        <v>-</v>
      </c>
      <c r="G23" s="228"/>
      <c r="H23" s="216">
        <f t="shared" si="2"/>
        <v>0</v>
      </c>
      <c r="J23" s="217" t="str">
        <f t="shared" si="3"/>
        <v>0</v>
      </c>
      <c r="K23" s="217">
        <f t="shared" si="4"/>
        <v>0</v>
      </c>
      <c r="L23" s="245">
        <f>(YEAR('2.Declaration'!$E$15)-YEAR(D24))*12+(MONTH('2.Declaration'!$E$15)-MONTH(D24))</f>
        <v>0</v>
      </c>
    </row>
    <row r="24" spans="2:12" x14ac:dyDescent="0.25">
      <c r="B24" s="76"/>
      <c r="C24" s="255">
        <v>0</v>
      </c>
      <c r="D24" s="290"/>
      <c r="E24" s="167" t="str">
        <f t="shared" si="0"/>
        <v>Yes</v>
      </c>
      <c r="F24" s="215" t="str">
        <f t="shared" si="1"/>
        <v>-</v>
      </c>
      <c r="G24" s="228"/>
      <c r="H24" s="216">
        <f t="shared" si="2"/>
        <v>0</v>
      </c>
      <c r="J24" s="217" t="str">
        <f t="shared" si="3"/>
        <v>0</v>
      </c>
      <c r="K24" s="217">
        <f t="shared" si="4"/>
        <v>0</v>
      </c>
      <c r="L24" s="245">
        <f>(YEAR('2.Declaration'!$E$15)-YEAR(D25))*12+(MONTH('2.Declaration'!$E$15)-MONTH(D25))</f>
        <v>0</v>
      </c>
    </row>
    <row r="25" spans="2:12" x14ac:dyDescent="0.25">
      <c r="B25" s="76"/>
      <c r="C25" s="255">
        <v>0</v>
      </c>
      <c r="D25" s="290"/>
      <c r="E25" s="167" t="str">
        <f t="shared" si="0"/>
        <v>Yes</v>
      </c>
      <c r="F25" s="215" t="str">
        <f t="shared" si="1"/>
        <v>-</v>
      </c>
      <c r="G25" s="228"/>
      <c r="H25" s="216">
        <f t="shared" si="2"/>
        <v>0</v>
      </c>
      <c r="J25" s="217" t="str">
        <f t="shared" si="3"/>
        <v>0</v>
      </c>
      <c r="K25" s="217">
        <f t="shared" si="4"/>
        <v>0</v>
      </c>
      <c r="L25" s="245">
        <f>(YEAR('2.Declaration'!$E$15)-YEAR(D26))*12+(MONTH('2.Declaration'!$E$15)-MONTH(D26))</f>
        <v>0</v>
      </c>
    </row>
    <row r="26" spans="2:12" x14ac:dyDescent="0.25">
      <c r="B26" s="76"/>
      <c r="C26" s="255">
        <v>0</v>
      </c>
      <c r="D26" s="290"/>
      <c r="E26" s="167" t="str">
        <f t="shared" si="0"/>
        <v>Yes</v>
      </c>
      <c r="F26" s="215" t="str">
        <f t="shared" si="1"/>
        <v>-</v>
      </c>
      <c r="G26" s="228"/>
      <c r="H26" s="216">
        <f t="shared" si="2"/>
        <v>0</v>
      </c>
      <c r="J26" s="217" t="str">
        <f t="shared" si="3"/>
        <v>0</v>
      </c>
      <c r="K26" s="217">
        <f t="shared" si="4"/>
        <v>0</v>
      </c>
      <c r="L26" s="245">
        <f>(YEAR('2.Declaration'!$E$15)-YEAR(D27))*12+(MONTH('2.Declaration'!$E$15)-MONTH(D27))</f>
        <v>0</v>
      </c>
    </row>
    <row r="27" spans="2:12" x14ac:dyDescent="0.25">
      <c r="B27" s="76"/>
      <c r="C27" s="255">
        <v>0</v>
      </c>
      <c r="D27" s="290"/>
      <c r="E27" s="167" t="str">
        <f t="shared" si="0"/>
        <v>Yes</v>
      </c>
      <c r="F27" s="215" t="str">
        <f t="shared" si="1"/>
        <v>-</v>
      </c>
      <c r="G27" s="228"/>
      <c r="H27" s="216">
        <f t="shared" si="2"/>
        <v>0</v>
      </c>
      <c r="J27" s="217" t="str">
        <f t="shared" si="3"/>
        <v>0</v>
      </c>
      <c r="K27" s="217">
        <f t="shared" si="4"/>
        <v>0</v>
      </c>
      <c r="L27" s="245">
        <f>(YEAR('2.Declaration'!$E$15)-YEAR(D28))*12+(MONTH('2.Declaration'!$E$15)-MONTH(D28))</f>
        <v>0</v>
      </c>
    </row>
    <row r="28" spans="2:12" x14ac:dyDescent="0.25">
      <c r="B28" s="76"/>
      <c r="C28" s="255">
        <v>0</v>
      </c>
      <c r="D28" s="290"/>
      <c r="E28" s="167" t="str">
        <f t="shared" si="0"/>
        <v>Yes</v>
      </c>
      <c r="F28" s="215" t="str">
        <f t="shared" si="1"/>
        <v>-</v>
      </c>
      <c r="G28" s="228"/>
      <c r="H28" s="216">
        <f t="shared" si="2"/>
        <v>0</v>
      </c>
      <c r="J28" s="217" t="str">
        <f t="shared" si="3"/>
        <v>0</v>
      </c>
      <c r="K28" s="217">
        <f t="shared" si="4"/>
        <v>0</v>
      </c>
      <c r="L28" s="245">
        <f>(YEAR('2.Declaration'!$E$15)-YEAR(D29))*12+(MONTH('2.Declaration'!$E$15)-MONTH(D29))</f>
        <v>0</v>
      </c>
    </row>
    <row r="29" spans="2:12" x14ac:dyDescent="0.25">
      <c r="B29" s="76"/>
      <c r="C29" s="255">
        <v>0</v>
      </c>
      <c r="D29" s="290"/>
      <c r="E29" s="167" t="str">
        <f t="shared" si="0"/>
        <v>Yes</v>
      </c>
      <c r="F29" s="215" t="str">
        <f t="shared" si="1"/>
        <v>-</v>
      </c>
      <c r="G29" s="228"/>
      <c r="H29" s="216">
        <f t="shared" si="2"/>
        <v>0</v>
      </c>
      <c r="J29" s="217" t="str">
        <f t="shared" si="3"/>
        <v>0</v>
      </c>
      <c r="K29" s="217">
        <f t="shared" si="4"/>
        <v>0</v>
      </c>
      <c r="L29" s="245">
        <f>(YEAR('2.Declaration'!$E$15)-YEAR(D30))*12+(MONTH('2.Declaration'!$E$15)-MONTH(D30))</f>
        <v>0</v>
      </c>
    </row>
    <row r="30" spans="2:12" x14ac:dyDescent="0.25">
      <c r="B30" s="76"/>
      <c r="C30" s="255">
        <v>0</v>
      </c>
      <c r="D30" s="290"/>
      <c r="E30" s="167" t="str">
        <f t="shared" si="0"/>
        <v>Yes</v>
      </c>
      <c r="F30" s="215" t="str">
        <f t="shared" si="1"/>
        <v>-</v>
      </c>
      <c r="G30" s="228"/>
      <c r="H30" s="216">
        <f t="shared" si="2"/>
        <v>0</v>
      </c>
      <c r="J30" s="217" t="str">
        <f t="shared" si="3"/>
        <v>0</v>
      </c>
      <c r="K30" s="217">
        <f t="shared" si="4"/>
        <v>0</v>
      </c>
      <c r="L30" s="245">
        <f>(YEAR('2.Declaration'!$E$15)-YEAR(D31))*12+(MONTH('2.Declaration'!$E$15)-MONTH(D31))</f>
        <v>0</v>
      </c>
    </row>
    <row r="31" spans="2:12" x14ac:dyDescent="0.25">
      <c r="B31" s="76"/>
      <c r="C31" s="255">
        <v>0</v>
      </c>
      <c r="D31" s="290"/>
      <c r="E31" s="167" t="str">
        <f t="shared" si="0"/>
        <v>Yes</v>
      </c>
      <c r="F31" s="215" t="str">
        <f t="shared" si="1"/>
        <v>-</v>
      </c>
      <c r="G31" s="228"/>
      <c r="H31" s="216">
        <f t="shared" si="2"/>
        <v>0</v>
      </c>
      <c r="J31" s="217" t="str">
        <f t="shared" si="3"/>
        <v>0</v>
      </c>
      <c r="K31" s="217">
        <f t="shared" si="4"/>
        <v>0</v>
      </c>
      <c r="L31" s="245">
        <f>(YEAR('2.Declaration'!$E$15)-YEAR(D32))*12+(MONTH('2.Declaration'!$E$15)-MONTH(D32))</f>
        <v>0</v>
      </c>
    </row>
    <row r="32" spans="2:12" x14ac:dyDescent="0.25">
      <c r="B32" s="76"/>
      <c r="C32" s="255">
        <v>0</v>
      </c>
      <c r="D32" s="290"/>
      <c r="E32" s="167" t="str">
        <f t="shared" si="0"/>
        <v>Yes</v>
      </c>
      <c r="F32" s="215" t="str">
        <f t="shared" si="1"/>
        <v>-</v>
      </c>
      <c r="G32" s="228"/>
      <c r="H32" s="216">
        <f t="shared" si="2"/>
        <v>0</v>
      </c>
      <c r="J32" s="217" t="str">
        <f t="shared" si="3"/>
        <v>0</v>
      </c>
      <c r="K32" s="217">
        <f t="shared" si="4"/>
        <v>0</v>
      </c>
      <c r="L32" s="245">
        <f>(YEAR('2.Declaration'!$E$15)-YEAR(D33))*12+(MONTH('2.Declaration'!$E$15)-MONTH(D33))</f>
        <v>0</v>
      </c>
    </row>
    <row r="33" spans="2:12" x14ac:dyDescent="0.25">
      <c r="B33" s="76"/>
      <c r="C33" s="255">
        <v>0</v>
      </c>
      <c r="D33" s="290"/>
      <c r="E33" s="167" t="str">
        <f t="shared" si="0"/>
        <v>Yes</v>
      </c>
      <c r="F33" s="215" t="str">
        <f t="shared" si="1"/>
        <v>-</v>
      </c>
      <c r="G33" s="228"/>
      <c r="H33" s="216">
        <f t="shared" si="2"/>
        <v>0</v>
      </c>
      <c r="J33" s="217" t="str">
        <f t="shared" si="3"/>
        <v>0</v>
      </c>
      <c r="K33" s="217">
        <f t="shared" si="4"/>
        <v>0</v>
      </c>
      <c r="L33" s="245">
        <f>(YEAR('2.Declaration'!$E$15)-YEAR(D34))*12+(MONTH('2.Declaration'!$E$15)-MONTH(D34))</f>
        <v>0</v>
      </c>
    </row>
    <row r="34" spans="2:12" x14ac:dyDescent="0.25">
      <c r="B34" s="76"/>
      <c r="C34" s="255">
        <v>0</v>
      </c>
      <c r="D34" s="290"/>
      <c r="E34" s="167" t="str">
        <f t="shared" si="0"/>
        <v>Yes</v>
      </c>
      <c r="F34" s="215" t="str">
        <f t="shared" si="1"/>
        <v>-</v>
      </c>
      <c r="G34" s="228"/>
      <c r="H34" s="216">
        <f t="shared" si="2"/>
        <v>0</v>
      </c>
      <c r="J34" s="217" t="str">
        <f t="shared" si="3"/>
        <v>0</v>
      </c>
      <c r="K34" s="217">
        <f t="shared" si="4"/>
        <v>0</v>
      </c>
      <c r="L34" s="245">
        <f>(YEAR('2.Declaration'!$E$15)-YEAR(D35))*12+(MONTH('2.Declaration'!$E$15)-MONTH(D35))</f>
        <v>0</v>
      </c>
    </row>
    <row r="35" spans="2:12" x14ac:dyDescent="0.25">
      <c r="B35" s="76"/>
      <c r="C35" s="255">
        <v>0</v>
      </c>
      <c r="D35" s="290"/>
      <c r="E35" s="167" t="str">
        <f t="shared" si="0"/>
        <v>Yes</v>
      </c>
      <c r="F35" s="215" t="str">
        <f t="shared" si="1"/>
        <v>-</v>
      </c>
      <c r="G35" s="228"/>
      <c r="H35" s="216">
        <f t="shared" si="2"/>
        <v>0</v>
      </c>
      <c r="J35" s="217" t="str">
        <f t="shared" si="3"/>
        <v>0</v>
      </c>
      <c r="K35" s="217">
        <f t="shared" si="4"/>
        <v>0</v>
      </c>
      <c r="L35" s="245">
        <f>(YEAR('2.Declaration'!$E$15)-YEAR(D36))*12+(MONTH('2.Declaration'!$E$15)-MONTH(D36))</f>
        <v>0</v>
      </c>
    </row>
    <row r="36" spans="2:12" x14ac:dyDescent="0.25">
      <c r="B36" s="76"/>
      <c r="C36" s="255">
        <v>0</v>
      </c>
      <c r="D36" s="290"/>
      <c r="E36" s="167" t="str">
        <f t="shared" si="0"/>
        <v>Yes</v>
      </c>
      <c r="F36" s="215" t="str">
        <f t="shared" si="1"/>
        <v>-</v>
      </c>
      <c r="G36" s="228"/>
      <c r="H36" s="216">
        <f t="shared" si="2"/>
        <v>0</v>
      </c>
      <c r="J36" s="217" t="str">
        <f t="shared" si="3"/>
        <v>0</v>
      </c>
      <c r="K36" s="217">
        <f t="shared" si="4"/>
        <v>0</v>
      </c>
      <c r="L36" s="245">
        <f>(YEAR('2.Declaration'!$E$15)-YEAR(D37))*12+(MONTH('2.Declaration'!$E$15)-MONTH(D37))</f>
        <v>0</v>
      </c>
    </row>
    <row r="37" spans="2:12" x14ac:dyDescent="0.25">
      <c r="B37" s="76"/>
      <c r="C37" s="255">
        <v>0</v>
      </c>
      <c r="D37" s="290"/>
      <c r="E37" s="167" t="str">
        <f t="shared" si="0"/>
        <v>Yes</v>
      </c>
      <c r="F37" s="215" t="str">
        <f t="shared" si="1"/>
        <v>-</v>
      </c>
      <c r="G37" s="228"/>
      <c r="H37" s="216">
        <f t="shared" si="2"/>
        <v>0</v>
      </c>
      <c r="J37" s="217" t="str">
        <f t="shared" si="3"/>
        <v>0</v>
      </c>
      <c r="K37" s="217">
        <f t="shared" si="4"/>
        <v>0</v>
      </c>
      <c r="L37" s="245">
        <f>(YEAR('2.Declaration'!$E$15)-YEAR(D38))*12+(MONTH('2.Declaration'!$E$15)-MONTH(D38))</f>
        <v>0</v>
      </c>
    </row>
    <row r="38" spans="2:12" x14ac:dyDescent="0.25">
      <c r="B38" s="76"/>
      <c r="C38" s="255">
        <v>0</v>
      </c>
      <c r="D38" s="290"/>
      <c r="E38" s="167" t="str">
        <f t="shared" si="0"/>
        <v>Yes</v>
      </c>
      <c r="F38" s="215" t="str">
        <f t="shared" si="1"/>
        <v>-</v>
      </c>
      <c r="G38" s="228"/>
      <c r="H38" s="216">
        <f t="shared" si="2"/>
        <v>0</v>
      </c>
      <c r="J38" s="217" t="str">
        <f t="shared" si="3"/>
        <v>0</v>
      </c>
      <c r="K38" s="217">
        <f t="shared" si="4"/>
        <v>0</v>
      </c>
      <c r="L38" s="222"/>
    </row>
    <row r="39" spans="2:12" x14ac:dyDescent="0.25">
      <c r="B39" s="425" t="s">
        <v>163</v>
      </c>
      <c r="C39" s="425"/>
      <c r="D39" s="425"/>
      <c r="E39" s="425"/>
      <c r="F39" s="425"/>
      <c r="G39" s="476"/>
      <c r="H39" s="110">
        <f>SUM(H19:H38)</f>
        <v>0</v>
      </c>
    </row>
    <row r="40" spans="2:12" x14ac:dyDescent="0.25"/>
    <row r="41" spans="2:12" ht="18" x14ac:dyDescent="0.25">
      <c r="B41" s="377" t="s">
        <v>230</v>
      </c>
      <c r="C41" s="377"/>
      <c r="D41" s="377"/>
      <c r="E41" s="377"/>
      <c r="F41" s="377"/>
      <c r="G41" s="377"/>
      <c r="H41" s="377"/>
    </row>
    <row r="42" spans="2:12" x14ac:dyDescent="0.25">
      <c r="B42" s="60"/>
      <c r="C42" s="60"/>
      <c r="D42" s="60"/>
      <c r="E42" s="60"/>
    </row>
    <row r="43" spans="2:12" x14ac:dyDescent="0.25">
      <c r="B43" s="60"/>
      <c r="C43" s="60"/>
      <c r="D43" s="464"/>
      <c r="E43" s="464"/>
      <c r="F43" s="378"/>
      <c r="G43" s="378"/>
    </row>
    <row r="44" spans="2:12" x14ac:dyDescent="0.25">
      <c r="B44" s="60"/>
      <c r="C44" s="60"/>
      <c r="D44" s="60"/>
      <c r="E44" s="60"/>
    </row>
    <row r="45" spans="2:12" x14ac:dyDescent="0.25">
      <c r="B45" s="60"/>
      <c r="C45" s="60"/>
      <c r="D45" s="60"/>
      <c r="E45" s="60"/>
    </row>
    <row r="46" spans="2:12" x14ac:dyDescent="0.25"/>
    <row r="47" spans="2:12" x14ac:dyDescent="0.25"/>
  </sheetData>
  <sheetProtection algorithmName="SHA-512" hashValue="QWT/YWbvn/JBinEXHoMYfGc6OnfNf4RimrervvEt3f8Kqups3BOkMQCcMz+dQ36/c2MB48axKrIJLUOAujY08g==" saltValue="wu5hm3uvauPJpJbru+xYsw==" spinCount="100000" sheet="1" objects="1" scenarios="1"/>
  <mergeCells count="16">
    <mergeCell ref="C2:E2"/>
    <mergeCell ref="C3:E3"/>
    <mergeCell ref="C4:E4"/>
    <mergeCell ref="B8:H8"/>
    <mergeCell ref="B9:H9"/>
    <mergeCell ref="D43:E43"/>
    <mergeCell ref="F43:G43"/>
    <mergeCell ref="B10:G10"/>
    <mergeCell ref="B14:H14"/>
    <mergeCell ref="B15:H15"/>
    <mergeCell ref="B16:H16"/>
    <mergeCell ref="B39:G39"/>
    <mergeCell ref="B11:H11"/>
    <mergeCell ref="B12:H12"/>
    <mergeCell ref="B13:H13"/>
    <mergeCell ref="B41:H41"/>
  </mergeCells>
  <conditionalFormatting sqref="E19:E38">
    <cfRule type="expression" dxfId="12" priority="4">
      <formula>$D19&gt;0</formula>
    </cfRule>
  </conditionalFormatting>
  <conditionalFormatting sqref="F19:F38">
    <cfRule type="expression" dxfId="11" priority="3">
      <formula>$D19=""</formula>
    </cfRule>
  </conditionalFormatting>
  <conditionalFormatting sqref="G19:G38">
    <cfRule type="expression" dxfId="10" priority="1">
      <formula>$D19=""</formula>
    </cfRule>
    <cfRule type="expression" dxfId="9" priority="2">
      <formula>$E19="Yes"</formula>
    </cfRule>
  </conditionalFormatting>
  <dataValidations count="3">
    <dataValidation allowBlank="1" showInputMessage="1" showErrorMessage="1" prompt="= Proportion of goods or services not supplied before GST registration x Pre-registration GST incurred" sqref="H18" xr:uid="{00000000-0002-0000-1000-000000000000}"/>
    <dataValidation type="decimal" operator="greaterThanOrEqual" allowBlank="1" showInputMessage="1" showErrorMessage="1" sqref="C19:C38" xr:uid="{00000000-0002-0000-1000-000001000000}">
      <formula1>0</formula1>
    </dataValidation>
    <dataValidation operator="greaterThanOrEqual" allowBlank="1" showInputMessage="1" showErrorMessage="1" sqref="E19:G38" xr:uid="{00000000-0002-0000-1000-000002000000}"/>
  </dataValidation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K234"/>
  <sheetViews>
    <sheetView showGridLines="0" zoomScale="80" zoomScaleNormal="80" workbookViewId="0"/>
  </sheetViews>
  <sheetFormatPr defaultColWidth="0" defaultRowHeight="15" customHeight="1" zeroHeight="1" x14ac:dyDescent="0.25"/>
  <cols>
    <col min="1" max="1" width="9.140625" customWidth="1"/>
    <col min="2" max="2" width="41.7109375" customWidth="1"/>
    <col min="3" max="3" width="19.7109375" customWidth="1"/>
    <col min="4" max="4" width="20" customWidth="1"/>
    <col min="5" max="5" width="24.5703125" customWidth="1"/>
    <col min="6" max="6" width="33.28515625" customWidth="1"/>
    <col min="7" max="7" width="35.28515625" customWidth="1"/>
    <col min="8" max="8" width="20.5703125" customWidth="1"/>
    <col min="9" max="9" width="20" customWidth="1"/>
    <col min="10" max="10" width="19.7109375" customWidth="1"/>
    <col min="11" max="11" width="31.42578125" customWidth="1"/>
    <col min="12" max="12" width="19.85546875" hidden="1" customWidth="1"/>
    <col min="13" max="13" width="22.42578125" hidden="1" customWidth="1"/>
    <col min="14" max="14" width="16" style="36" hidden="1" customWidth="1"/>
    <col min="15" max="15" width="14.140625" style="36" hidden="1" customWidth="1"/>
    <col min="16" max="16" width="10" style="36" hidden="1" customWidth="1"/>
    <col min="17" max="17" width="11.7109375" style="36" hidden="1" customWidth="1"/>
    <col min="18" max="18" width="12.42578125" style="36" hidden="1" customWidth="1"/>
    <col min="19" max="19" width="13.7109375" style="36" hidden="1" customWidth="1"/>
    <col min="20" max="20" width="9.140625" style="36" hidden="1" customWidth="1"/>
    <col min="21" max="22" width="9.140625" style="36" customWidth="1"/>
    <col min="23" max="37" width="0" hidden="1" customWidth="1"/>
    <col min="38" max="16384" width="9.140625" hidden="1"/>
  </cols>
  <sheetData>
    <row r="1" spans="2:37" x14ac:dyDescent="0.25">
      <c r="P1"/>
      <c r="Q1"/>
      <c r="R1"/>
      <c r="S1"/>
      <c r="T1"/>
      <c r="U1"/>
      <c r="V1"/>
    </row>
    <row r="2" spans="2:37" ht="18" x14ac:dyDescent="0.25">
      <c r="B2" s="62" t="s">
        <v>3</v>
      </c>
      <c r="C2" s="408">
        <f>'2.Declaration'!E7</f>
        <v>0</v>
      </c>
      <c r="D2" s="408"/>
      <c r="E2" s="408"/>
      <c r="F2" s="20"/>
      <c r="G2" s="20"/>
      <c r="H2" s="20"/>
      <c r="P2"/>
      <c r="Q2"/>
      <c r="R2"/>
      <c r="S2"/>
      <c r="T2"/>
      <c r="U2"/>
      <c r="V2"/>
    </row>
    <row r="3" spans="2:37" ht="18" x14ac:dyDescent="0.25">
      <c r="B3" s="64" t="s">
        <v>4</v>
      </c>
      <c r="C3" s="409">
        <f>'2.Declaration'!E11</f>
        <v>0</v>
      </c>
      <c r="D3" s="410"/>
      <c r="E3" s="410"/>
      <c r="F3" s="65"/>
      <c r="G3" s="20"/>
      <c r="H3" s="20"/>
      <c r="P3"/>
      <c r="Q3"/>
      <c r="R3"/>
      <c r="S3"/>
      <c r="T3"/>
      <c r="U3"/>
      <c r="V3"/>
    </row>
    <row r="4" spans="2:37" ht="18" x14ac:dyDescent="0.25">
      <c r="B4" s="66" t="s">
        <v>11</v>
      </c>
      <c r="C4" s="382">
        <f>'2.Declaration'!E15</f>
        <v>0</v>
      </c>
      <c r="D4" s="383"/>
      <c r="E4" s="383"/>
      <c r="F4" s="67"/>
      <c r="G4" s="24"/>
      <c r="H4" s="24"/>
      <c r="P4"/>
      <c r="Q4"/>
      <c r="R4"/>
      <c r="S4"/>
      <c r="T4"/>
      <c r="U4"/>
      <c r="V4"/>
    </row>
    <row r="5" spans="2:37" x14ac:dyDescent="0.25"/>
    <row r="6" spans="2:37" ht="18" x14ac:dyDescent="0.25">
      <c r="B6" s="411" t="s">
        <v>96</v>
      </c>
      <c r="C6" s="412"/>
      <c r="D6" s="412"/>
      <c r="E6" s="412"/>
      <c r="F6" s="412"/>
      <c r="G6" s="412"/>
      <c r="H6" s="412"/>
      <c r="I6" s="187"/>
      <c r="J6" s="188"/>
      <c r="K6" s="189"/>
    </row>
    <row r="7" spans="2:37" ht="36" customHeight="1" x14ac:dyDescent="0.25">
      <c r="B7" s="432" t="s">
        <v>222</v>
      </c>
      <c r="C7" s="452"/>
      <c r="D7" s="452"/>
      <c r="E7" s="452"/>
      <c r="F7" s="452"/>
      <c r="G7" s="452"/>
      <c r="H7" s="452"/>
      <c r="I7" s="185"/>
      <c r="K7" s="57"/>
    </row>
    <row r="8" spans="2:37" ht="18" customHeight="1" x14ac:dyDescent="0.25">
      <c r="B8" s="467" t="s">
        <v>130</v>
      </c>
      <c r="C8" s="468"/>
      <c r="D8" s="468"/>
      <c r="E8" s="468"/>
      <c r="F8" s="468"/>
      <c r="G8" s="468"/>
      <c r="H8" s="190"/>
      <c r="I8" s="26"/>
      <c r="K8" s="57"/>
      <c r="N8" s="59" t="s">
        <v>75</v>
      </c>
    </row>
    <row r="9" spans="2:37" ht="18" x14ac:dyDescent="0.25">
      <c r="B9" s="482" t="s">
        <v>166</v>
      </c>
      <c r="C9" s="483"/>
      <c r="D9" s="483"/>
      <c r="E9" s="483"/>
      <c r="F9" s="483"/>
      <c r="G9" s="483"/>
      <c r="H9" s="483"/>
      <c r="I9" s="26"/>
      <c r="K9" s="57"/>
      <c r="N9" s="59" t="s">
        <v>76</v>
      </c>
    </row>
    <row r="10" spans="2:37" ht="18" customHeight="1" x14ac:dyDescent="0.25">
      <c r="B10" s="399" t="s">
        <v>97</v>
      </c>
      <c r="C10" s="400"/>
      <c r="D10" s="400"/>
      <c r="E10" s="400"/>
      <c r="F10" s="400"/>
      <c r="G10" s="400"/>
      <c r="H10" s="400"/>
      <c r="I10" s="69"/>
      <c r="J10" s="101"/>
      <c r="K10" s="126"/>
      <c r="N10" s="59" t="s">
        <v>10</v>
      </c>
      <c r="O10"/>
      <c r="P10"/>
      <c r="Q10" s="63"/>
      <c r="R10" s="59"/>
      <c r="S10"/>
      <c r="T10" s="63"/>
      <c r="U10"/>
      <c r="V10" s="59"/>
      <c r="W10" s="59"/>
      <c r="X10" s="59"/>
      <c r="Y10" s="59"/>
      <c r="Z10" s="59"/>
      <c r="AA10" s="59"/>
      <c r="AB10" s="59"/>
      <c r="AC10" s="59"/>
      <c r="AD10" s="59"/>
      <c r="AE10" s="59"/>
      <c r="AF10" s="59"/>
      <c r="AG10" s="59"/>
      <c r="AH10" s="36"/>
      <c r="AI10" s="36"/>
      <c r="AJ10" s="36"/>
      <c r="AK10" s="36"/>
    </row>
    <row r="11" spans="2:37" ht="18.75" customHeight="1" x14ac:dyDescent="0.25">
      <c r="B11" s="330" t="s">
        <v>24</v>
      </c>
      <c r="C11" s="468"/>
      <c r="D11" s="468"/>
      <c r="E11" s="468"/>
      <c r="F11" s="468"/>
      <c r="G11" s="468"/>
      <c r="H11" s="468"/>
      <c r="I11" s="69"/>
      <c r="J11" s="101"/>
      <c r="K11" s="126"/>
      <c r="N11" s="295" t="s">
        <v>23</v>
      </c>
      <c r="O11"/>
      <c r="P11"/>
      <c r="Q11" s="59"/>
      <c r="R11" s="59"/>
      <c r="S11" s="59"/>
      <c r="T11"/>
      <c r="U11"/>
      <c r="V11" s="59"/>
      <c r="W11" s="59"/>
      <c r="X11" s="59"/>
      <c r="Y11" s="59"/>
      <c r="Z11" s="59"/>
      <c r="AA11" s="59"/>
      <c r="AB11" s="59"/>
      <c r="AC11" s="59"/>
      <c r="AD11" s="59"/>
      <c r="AE11" s="59"/>
      <c r="AF11" s="59"/>
      <c r="AG11" s="59"/>
      <c r="AH11" s="36"/>
      <c r="AI11" s="36"/>
      <c r="AJ11" s="36"/>
      <c r="AK11" s="36"/>
    </row>
    <row r="12" spans="2:37" ht="18" x14ac:dyDescent="0.25">
      <c r="B12" s="334"/>
      <c r="C12" s="469"/>
      <c r="D12" s="469"/>
      <c r="E12" s="469"/>
      <c r="F12" s="469"/>
      <c r="G12" s="469"/>
      <c r="H12" s="469"/>
      <c r="I12" s="94"/>
      <c r="J12" s="103"/>
      <c r="K12" s="104"/>
    </row>
    <row r="13" spans="2:37" ht="18" customHeight="1" x14ac:dyDescent="0.25">
      <c r="B13" s="105"/>
      <c r="C13" s="26"/>
      <c r="D13" s="26"/>
      <c r="E13" s="26"/>
      <c r="F13" s="26"/>
      <c r="G13" s="26"/>
      <c r="H13" s="26"/>
      <c r="I13" s="26"/>
      <c r="O13" s="485"/>
      <c r="P13" s="485"/>
      <c r="Q13" s="485"/>
    </row>
    <row r="14" spans="2:37" ht="37.5" customHeight="1" x14ac:dyDescent="0.25">
      <c r="B14" s="471" t="s">
        <v>15</v>
      </c>
      <c r="C14" s="466" t="s">
        <v>16</v>
      </c>
      <c r="D14" s="466" t="s">
        <v>197</v>
      </c>
      <c r="E14" s="466" t="s">
        <v>6</v>
      </c>
      <c r="F14" s="466" t="s">
        <v>98</v>
      </c>
      <c r="G14" s="466" t="s">
        <v>17</v>
      </c>
      <c r="H14" s="484" t="s">
        <v>146</v>
      </c>
      <c r="I14" s="484"/>
      <c r="J14" s="466" t="s">
        <v>200</v>
      </c>
      <c r="K14" s="466" t="s">
        <v>18</v>
      </c>
      <c r="L14" s="105"/>
      <c r="M14" s="186" t="s">
        <v>99</v>
      </c>
      <c r="N14" s="186" t="s">
        <v>100</v>
      </c>
      <c r="O14" s="186" t="s">
        <v>101</v>
      </c>
      <c r="P14" s="191" t="s">
        <v>41</v>
      </c>
      <c r="Q14" s="186" t="s">
        <v>102</v>
      </c>
      <c r="R14" s="191"/>
      <c r="S14" s="192"/>
      <c r="T14"/>
      <c r="U14"/>
      <c r="V14"/>
    </row>
    <row r="15" spans="2:37" s="1" customFormat="1" ht="50.25" customHeight="1" x14ac:dyDescent="0.25">
      <c r="B15" s="472"/>
      <c r="C15" s="466"/>
      <c r="D15" s="466"/>
      <c r="E15" s="466"/>
      <c r="F15" s="466"/>
      <c r="G15" s="466"/>
      <c r="H15" s="73" t="s">
        <v>198</v>
      </c>
      <c r="I15" s="73" t="s">
        <v>199</v>
      </c>
      <c r="J15" s="466"/>
      <c r="K15" s="466"/>
      <c r="L15" s="193"/>
      <c r="M15" s="245">
        <f>(YEAR('2.Declaration'!$E$15)-YEAR(D16))*12+(MONTH('2.Declaration'!$E$15)-MONTH(D16))</f>
        <v>0</v>
      </c>
      <c r="N15" s="194">
        <f t="shared" ref="N15:N34" si="0">I16-$C$4+1</f>
        <v>1</v>
      </c>
      <c r="O15" s="194">
        <f t="shared" ref="O15:O34" si="1">I16-J16+1</f>
        <v>1</v>
      </c>
      <c r="P15" s="194">
        <f>N15/O15</f>
        <v>1</v>
      </c>
      <c r="Q15" s="195">
        <f t="shared" ref="Q15:Q34" si="2">P15*C16</f>
        <v>0</v>
      </c>
      <c r="R15" s="194">
        <f t="shared" ref="R15:R34" si="3">IF(H16="",0,IF(J16="",0,Q15))</f>
        <v>0</v>
      </c>
      <c r="S15" s="196">
        <f>IF(R15&lt;0,0,R15)</f>
        <v>0</v>
      </c>
    </row>
    <row r="16" spans="2:37" x14ac:dyDescent="0.25">
      <c r="B16" s="76"/>
      <c r="C16" s="138">
        <v>0</v>
      </c>
      <c r="D16" s="286"/>
      <c r="E16" s="167" t="str">
        <f t="shared" ref="E16:E35" si="4">IF(M15&lt;6,"Yes",IF(M15&gt;6,"No",IF(DAY(D16)&gt;=DAY($C$4),"Yes","No")))</f>
        <v>Yes</v>
      </c>
      <c r="F16" s="296" t="s">
        <v>23</v>
      </c>
      <c r="G16" s="197" t="str">
        <f>IF(E16="No","Cannot claim GST incurred",IF(F16="Yes, before"," Cannot claim GST inccured", IF(F16="Yes, straddling","To apportion GST claim",IF(F16="No","GST claimable in full"," "))))</f>
        <v xml:space="preserve"> </v>
      </c>
      <c r="H16" s="288"/>
      <c r="I16" s="288"/>
      <c r="J16" s="293"/>
      <c r="K16" s="80">
        <f>IF(E16="No",0,IF(F16="Yes, straddling",S15,IF(F16="Yes, before",0,IF(F16="No",C16,0))))</f>
        <v>0</v>
      </c>
      <c r="L16" s="198">
        <f>IF(K16&gt;0,1,0)</f>
        <v>0</v>
      </c>
      <c r="M16" s="245">
        <f>(YEAR('2.Declaration'!$E$15)-YEAR(D17))*12+(MONTH('2.Declaration'!$E$15)-MONTH(D17))</f>
        <v>0</v>
      </c>
      <c r="N16" s="194">
        <f t="shared" si="0"/>
        <v>1</v>
      </c>
      <c r="O16" s="194">
        <f t="shared" si="1"/>
        <v>1</v>
      </c>
      <c r="P16" s="194">
        <f t="shared" ref="P16:P34" si="5">N16/O16</f>
        <v>1</v>
      </c>
      <c r="Q16" s="195">
        <f t="shared" si="2"/>
        <v>0</v>
      </c>
      <c r="R16" s="194">
        <f t="shared" si="3"/>
        <v>0</v>
      </c>
      <c r="S16" s="196">
        <f t="shared" ref="S16:S34" si="6">IF(R16&lt;0,0,R16)</f>
        <v>0</v>
      </c>
      <c r="T16"/>
      <c r="U16"/>
      <c r="V16"/>
    </row>
    <row r="17" spans="2:22" x14ac:dyDescent="0.25">
      <c r="B17" s="76"/>
      <c r="C17" s="138">
        <v>0</v>
      </c>
      <c r="D17" s="286"/>
      <c r="E17" s="167" t="str">
        <f t="shared" si="4"/>
        <v>Yes</v>
      </c>
      <c r="F17" s="296" t="s">
        <v>23</v>
      </c>
      <c r="G17" s="197" t="str">
        <f t="shared" ref="G17:G35" si="7">IF(E17="No","Cannot claim GST incurred",IF(F17="Yes, before"," Cannot claim GST inccured", IF(F17="Yes, straddling","To apportion GST claim",IF(F17="No","GST claimable in full"," "))))</f>
        <v xml:space="preserve"> </v>
      </c>
      <c r="H17" s="288"/>
      <c r="I17" s="288"/>
      <c r="J17" s="293"/>
      <c r="K17" s="80">
        <f t="shared" ref="K17:K35" si="8">IF(E17="No",0,IF(F17="Yes, straddling",S16,IF(F17="Yes, before",0,IF(F17="No",C17,0))))</f>
        <v>0</v>
      </c>
      <c r="L17" s="198">
        <f t="shared" ref="L17:L35" si="9">IF(K17&gt;0,1,0)</f>
        <v>0</v>
      </c>
      <c r="M17" s="245">
        <f>(YEAR('2.Declaration'!$E$15)-YEAR(D18))*12+(MONTH('2.Declaration'!$E$15)-MONTH(D18))</f>
        <v>0</v>
      </c>
      <c r="N17" s="194">
        <f t="shared" si="0"/>
        <v>1</v>
      </c>
      <c r="O17" s="194">
        <f t="shared" si="1"/>
        <v>1</v>
      </c>
      <c r="P17" s="194">
        <f t="shared" si="5"/>
        <v>1</v>
      </c>
      <c r="Q17" s="195">
        <f t="shared" si="2"/>
        <v>0</v>
      </c>
      <c r="R17" s="194">
        <f t="shared" si="3"/>
        <v>0</v>
      </c>
      <c r="S17" s="196">
        <f t="shared" si="6"/>
        <v>0</v>
      </c>
      <c r="T17"/>
      <c r="U17"/>
      <c r="V17"/>
    </row>
    <row r="18" spans="2:22" x14ac:dyDescent="0.25">
      <c r="B18" s="76"/>
      <c r="C18" s="138">
        <v>0</v>
      </c>
      <c r="D18" s="286"/>
      <c r="E18" s="167" t="str">
        <f t="shared" si="4"/>
        <v>Yes</v>
      </c>
      <c r="F18" s="296" t="s">
        <v>23</v>
      </c>
      <c r="G18" s="197" t="str">
        <f t="shared" si="7"/>
        <v xml:space="preserve"> </v>
      </c>
      <c r="H18" s="288"/>
      <c r="I18" s="288"/>
      <c r="J18" s="293"/>
      <c r="K18" s="80">
        <f t="shared" si="8"/>
        <v>0</v>
      </c>
      <c r="L18" s="198">
        <f t="shared" si="9"/>
        <v>0</v>
      </c>
      <c r="M18" s="245">
        <f>(YEAR('2.Declaration'!$E$15)-YEAR(D19))*12+(MONTH('2.Declaration'!$E$15)-MONTH(D19))</f>
        <v>0</v>
      </c>
      <c r="N18" s="194">
        <f t="shared" si="0"/>
        <v>1</v>
      </c>
      <c r="O18" s="194">
        <f t="shared" si="1"/>
        <v>1</v>
      </c>
      <c r="P18" s="194">
        <f t="shared" si="5"/>
        <v>1</v>
      </c>
      <c r="Q18" s="195">
        <f t="shared" si="2"/>
        <v>0</v>
      </c>
      <c r="R18" s="194">
        <f t="shared" si="3"/>
        <v>0</v>
      </c>
      <c r="S18" s="196">
        <f t="shared" si="6"/>
        <v>0</v>
      </c>
      <c r="T18"/>
      <c r="U18"/>
      <c r="V18"/>
    </row>
    <row r="19" spans="2:22" x14ac:dyDescent="0.25">
      <c r="B19" s="76"/>
      <c r="C19" s="138">
        <v>0</v>
      </c>
      <c r="D19" s="286"/>
      <c r="E19" s="167" t="str">
        <f t="shared" si="4"/>
        <v>Yes</v>
      </c>
      <c r="F19" s="296" t="s">
        <v>23</v>
      </c>
      <c r="G19" s="197" t="str">
        <f t="shared" si="7"/>
        <v xml:space="preserve"> </v>
      </c>
      <c r="H19" s="288"/>
      <c r="I19" s="288"/>
      <c r="J19" s="293"/>
      <c r="K19" s="80">
        <f t="shared" si="8"/>
        <v>0</v>
      </c>
      <c r="L19" s="198">
        <f t="shared" si="9"/>
        <v>0</v>
      </c>
      <c r="M19" s="245">
        <f>(YEAR('2.Declaration'!$E$15)-YEAR(D20))*12+(MONTH('2.Declaration'!$E$15)-MONTH(D20))</f>
        <v>0</v>
      </c>
      <c r="N19" s="194">
        <f t="shared" si="0"/>
        <v>1</v>
      </c>
      <c r="O19" s="194">
        <f t="shared" si="1"/>
        <v>1</v>
      </c>
      <c r="P19" s="194">
        <f t="shared" si="5"/>
        <v>1</v>
      </c>
      <c r="Q19" s="195">
        <f t="shared" si="2"/>
        <v>0</v>
      </c>
      <c r="R19" s="194">
        <f t="shared" si="3"/>
        <v>0</v>
      </c>
      <c r="S19" s="196">
        <f t="shared" si="6"/>
        <v>0</v>
      </c>
      <c r="T19"/>
      <c r="U19"/>
      <c r="V19"/>
    </row>
    <row r="20" spans="2:22" x14ac:dyDescent="0.25">
      <c r="B20" s="76"/>
      <c r="C20" s="138">
        <v>0</v>
      </c>
      <c r="D20" s="286"/>
      <c r="E20" s="167" t="str">
        <f t="shared" si="4"/>
        <v>Yes</v>
      </c>
      <c r="F20" s="296" t="s">
        <v>23</v>
      </c>
      <c r="G20" s="197" t="str">
        <f t="shared" si="7"/>
        <v xml:space="preserve"> </v>
      </c>
      <c r="H20" s="288"/>
      <c r="I20" s="288"/>
      <c r="J20" s="293"/>
      <c r="K20" s="80">
        <f t="shared" si="8"/>
        <v>0</v>
      </c>
      <c r="L20" s="198">
        <f t="shared" si="9"/>
        <v>0</v>
      </c>
      <c r="M20" s="245">
        <f>(YEAR('2.Declaration'!$E$15)-YEAR(D21))*12+(MONTH('2.Declaration'!$E$15)-MONTH(D21))</f>
        <v>0</v>
      </c>
      <c r="N20" s="194">
        <f t="shared" si="0"/>
        <v>1</v>
      </c>
      <c r="O20" s="194">
        <f t="shared" si="1"/>
        <v>1</v>
      </c>
      <c r="P20" s="194">
        <f t="shared" si="5"/>
        <v>1</v>
      </c>
      <c r="Q20" s="195">
        <f t="shared" si="2"/>
        <v>0</v>
      </c>
      <c r="R20" s="194">
        <f t="shared" si="3"/>
        <v>0</v>
      </c>
      <c r="S20" s="196">
        <f t="shared" si="6"/>
        <v>0</v>
      </c>
      <c r="T20"/>
      <c r="U20"/>
      <c r="V20"/>
    </row>
    <row r="21" spans="2:22" x14ac:dyDescent="0.25">
      <c r="B21" s="76"/>
      <c r="C21" s="138">
        <v>0</v>
      </c>
      <c r="D21" s="286"/>
      <c r="E21" s="167" t="str">
        <f t="shared" si="4"/>
        <v>Yes</v>
      </c>
      <c r="F21" s="296" t="s">
        <v>23</v>
      </c>
      <c r="G21" s="197" t="str">
        <f t="shared" si="7"/>
        <v xml:space="preserve"> </v>
      </c>
      <c r="H21" s="288"/>
      <c r="I21" s="288"/>
      <c r="J21" s="293"/>
      <c r="K21" s="80">
        <f t="shared" si="8"/>
        <v>0</v>
      </c>
      <c r="L21" s="198">
        <f t="shared" si="9"/>
        <v>0</v>
      </c>
      <c r="M21" s="245">
        <f>(YEAR('2.Declaration'!$E$15)-YEAR(D22))*12+(MONTH('2.Declaration'!$E$15)-MONTH(D22))</f>
        <v>0</v>
      </c>
      <c r="N21" s="194">
        <f t="shared" si="0"/>
        <v>1</v>
      </c>
      <c r="O21" s="194">
        <f t="shared" si="1"/>
        <v>1</v>
      </c>
      <c r="P21" s="194">
        <f t="shared" si="5"/>
        <v>1</v>
      </c>
      <c r="Q21" s="195">
        <f t="shared" si="2"/>
        <v>0</v>
      </c>
      <c r="R21" s="194">
        <f t="shared" si="3"/>
        <v>0</v>
      </c>
      <c r="S21" s="196">
        <f t="shared" si="6"/>
        <v>0</v>
      </c>
      <c r="T21"/>
      <c r="U21"/>
      <c r="V21"/>
    </row>
    <row r="22" spans="2:22" x14ac:dyDescent="0.25">
      <c r="B22" s="76"/>
      <c r="C22" s="138">
        <v>0</v>
      </c>
      <c r="D22" s="286"/>
      <c r="E22" s="167" t="str">
        <f t="shared" si="4"/>
        <v>Yes</v>
      </c>
      <c r="F22" s="296" t="s">
        <v>23</v>
      </c>
      <c r="G22" s="197" t="str">
        <f t="shared" si="7"/>
        <v xml:space="preserve"> </v>
      </c>
      <c r="H22" s="288"/>
      <c r="I22" s="288"/>
      <c r="J22" s="293"/>
      <c r="K22" s="80">
        <f t="shared" si="8"/>
        <v>0</v>
      </c>
      <c r="L22" s="198">
        <f t="shared" si="9"/>
        <v>0</v>
      </c>
      <c r="M22" s="245">
        <f>(YEAR('2.Declaration'!$E$15)-YEAR(D23))*12+(MONTH('2.Declaration'!$E$15)-MONTH(D23))</f>
        <v>0</v>
      </c>
      <c r="N22" s="194">
        <f t="shared" si="0"/>
        <v>1</v>
      </c>
      <c r="O22" s="194">
        <f t="shared" si="1"/>
        <v>1</v>
      </c>
      <c r="P22" s="194">
        <f t="shared" si="5"/>
        <v>1</v>
      </c>
      <c r="Q22" s="195">
        <f t="shared" si="2"/>
        <v>0</v>
      </c>
      <c r="R22" s="194">
        <f t="shared" si="3"/>
        <v>0</v>
      </c>
      <c r="S22" s="196">
        <f t="shared" si="6"/>
        <v>0</v>
      </c>
      <c r="T22"/>
      <c r="U22"/>
      <c r="V22"/>
    </row>
    <row r="23" spans="2:22" x14ac:dyDescent="0.25">
      <c r="B23" s="76"/>
      <c r="C23" s="138">
        <v>0</v>
      </c>
      <c r="D23" s="286"/>
      <c r="E23" s="167" t="str">
        <f t="shared" si="4"/>
        <v>Yes</v>
      </c>
      <c r="F23" s="296" t="s">
        <v>23</v>
      </c>
      <c r="G23" s="197" t="str">
        <f t="shared" si="7"/>
        <v xml:space="preserve"> </v>
      </c>
      <c r="H23" s="288"/>
      <c r="I23" s="288"/>
      <c r="J23" s="293"/>
      <c r="K23" s="80">
        <f t="shared" si="8"/>
        <v>0</v>
      </c>
      <c r="L23" s="198">
        <f t="shared" si="9"/>
        <v>0</v>
      </c>
      <c r="M23" s="245">
        <f>(YEAR('2.Declaration'!$E$15)-YEAR(D24))*12+(MONTH('2.Declaration'!$E$15)-MONTH(D24))</f>
        <v>0</v>
      </c>
      <c r="N23" s="194">
        <f t="shared" si="0"/>
        <v>1</v>
      </c>
      <c r="O23" s="194">
        <f t="shared" si="1"/>
        <v>1</v>
      </c>
      <c r="P23" s="194">
        <f t="shared" si="5"/>
        <v>1</v>
      </c>
      <c r="Q23" s="195">
        <f t="shared" si="2"/>
        <v>0</v>
      </c>
      <c r="R23" s="194">
        <f t="shared" si="3"/>
        <v>0</v>
      </c>
      <c r="S23" s="196">
        <f t="shared" si="6"/>
        <v>0</v>
      </c>
      <c r="T23"/>
      <c r="U23"/>
      <c r="V23"/>
    </row>
    <row r="24" spans="2:22" x14ac:dyDescent="0.25">
      <c r="B24" s="76"/>
      <c r="C24" s="138">
        <v>0</v>
      </c>
      <c r="D24" s="286"/>
      <c r="E24" s="167" t="str">
        <f t="shared" si="4"/>
        <v>Yes</v>
      </c>
      <c r="F24" s="296" t="s">
        <v>23</v>
      </c>
      <c r="G24" s="197" t="str">
        <f t="shared" si="7"/>
        <v xml:space="preserve"> </v>
      </c>
      <c r="H24" s="288"/>
      <c r="I24" s="288"/>
      <c r="J24" s="293"/>
      <c r="K24" s="80">
        <f t="shared" si="8"/>
        <v>0</v>
      </c>
      <c r="L24" s="198">
        <f t="shared" si="9"/>
        <v>0</v>
      </c>
      <c r="M24" s="245">
        <f>(YEAR('2.Declaration'!$E$15)-YEAR(D25))*12+(MONTH('2.Declaration'!$E$15)-MONTH(D25))</f>
        <v>0</v>
      </c>
      <c r="N24" s="194">
        <f t="shared" si="0"/>
        <v>1</v>
      </c>
      <c r="O24" s="194">
        <f t="shared" si="1"/>
        <v>1</v>
      </c>
      <c r="P24" s="194">
        <f t="shared" si="5"/>
        <v>1</v>
      </c>
      <c r="Q24" s="195">
        <f t="shared" si="2"/>
        <v>0</v>
      </c>
      <c r="R24" s="194">
        <f t="shared" si="3"/>
        <v>0</v>
      </c>
      <c r="S24" s="196">
        <f t="shared" si="6"/>
        <v>0</v>
      </c>
      <c r="T24"/>
      <c r="U24"/>
      <c r="V24"/>
    </row>
    <row r="25" spans="2:22" x14ac:dyDescent="0.25">
      <c r="B25" s="76"/>
      <c r="C25" s="138">
        <v>0</v>
      </c>
      <c r="D25" s="286"/>
      <c r="E25" s="167" t="str">
        <f t="shared" si="4"/>
        <v>Yes</v>
      </c>
      <c r="F25" s="296" t="s">
        <v>23</v>
      </c>
      <c r="G25" s="197" t="str">
        <f t="shared" si="7"/>
        <v xml:space="preserve"> </v>
      </c>
      <c r="H25" s="288"/>
      <c r="I25" s="288"/>
      <c r="J25" s="293"/>
      <c r="K25" s="80">
        <f t="shared" si="8"/>
        <v>0</v>
      </c>
      <c r="L25" s="198">
        <f t="shared" si="9"/>
        <v>0</v>
      </c>
      <c r="M25" s="245">
        <f>(YEAR('2.Declaration'!$E$15)-YEAR(D26))*12+(MONTH('2.Declaration'!$E$15)-MONTH(D26))</f>
        <v>0</v>
      </c>
      <c r="N25" s="194">
        <f t="shared" si="0"/>
        <v>1</v>
      </c>
      <c r="O25" s="194">
        <f t="shared" si="1"/>
        <v>1</v>
      </c>
      <c r="P25" s="194">
        <f t="shared" si="5"/>
        <v>1</v>
      </c>
      <c r="Q25" s="195">
        <f t="shared" si="2"/>
        <v>0</v>
      </c>
      <c r="R25" s="194">
        <f t="shared" si="3"/>
        <v>0</v>
      </c>
      <c r="S25" s="196">
        <f t="shared" si="6"/>
        <v>0</v>
      </c>
      <c r="T25"/>
      <c r="U25"/>
      <c r="V25"/>
    </row>
    <row r="26" spans="2:22" x14ac:dyDescent="0.25">
      <c r="B26" s="76"/>
      <c r="C26" s="138">
        <v>0</v>
      </c>
      <c r="D26" s="286"/>
      <c r="E26" s="167" t="str">
        <f t="shared" si="4"/>
        <v>Yes</v>
      </c>
      <c r="F26" s="296" t="s">
        <v>23</v>
      </c>
      <c r="G26" s="197" t="str">
        <f t="shared" si="7"/>
        <v xml:space="preserve"> </v>
      </c>
      <c r="H26" s="288"/>
      <c r="I26" s="288"/>
      <c r="J26" s="293"/>
      <c r="K26" s="80">
        <f t="shared" si="8"/>
        <v>0</v>
      </c>
      <c r="L26" s="198">
        <f t="shared" si="9"/>
        <v>0</v>
      </c>
      <c r="M26" s="245">
        <f>(YEAR('2.Declaration'!$E$15)-YEAR(D27))*12+(MONTH('2.Declaration'!$E$15)-MONTH(D27))</f>
        <v>0</v>
      </c>
      <c r="N26" s="194">
        <f t="shared" si="0"/>
        <v>1</v>
      </c>
      <c r="O26" s="194">
        <f t="shared" si="1"/>
        <v>1</v>
      </c>
      <c r="P26" s="194">
        <f t="shared" si="5"/>
        <v>1</v>
      </c>
      <c r="Q26" s="195">
        <f t="shared" si="2"/>
        <v>0</v>
      </c>
      <c r="R26" s="194">
        <f t="shared" si="3"/>
        <v>0</v>
      </c>
      <c r="S26" s="196">
        <f t="shared" si="6"/>
        <v>0</v>
      </c>
      <c r="T26"/>
      <c r="U26"/>
      <c r="V26"/>
    </row>
    <row r="27" spans="2:22" x14ac:dyDescent="0.25">
      <c r="B27" s="76"/>
      <c r="C27" s="138">
        <v>0</v>
      </c>
      <c r="D27" s="286"/>
      <c r="E27" s="167" t="str">
        <f t="shared" si="4"/>
        <v>Yes</v>
      </c>
      <c r="F27" s="296" t="s">
        <v>23</v>
      </c>
      <c r="G27" s="197" t="str">
        <f t="shared" si="7"/>
        <v xml:space="preserve"> </v>
      </c>
      <c r="H27" s="288"/>
      <c r="I27" s="288"/>
      <c r="J27" s="293"/>
      <c r="K27" s="80">
        <f t="shared" si="8"/>
        <v>0</v>
      </c>
      <c r="L27" s="198">
        <f t="shared" si="9"/>
        <v>0</v>
      </c>
      <c r="M27" s="245">
        <f>(YEAR('2.Declaration'!$E$15)-YEAR(D28))*12+(MONTH('2.Declaration'!$E$15)-MONTH(D28))</f>
        <v>0</v>
      </c>
      <c r="N27" s="194">
        <f t="shared" si="0"/>
        <v>1</v>
      </c>
      <c r="O27" s="194">
        <f t="shared" si="1"/>
        <v>1</v>
      </c>
      <c r="P27" s="194">
        <f t="shared" si="5"/>
        <v>1</v>
      </c>
      <c r="Q27" s="195">
        <f t="shared" si="2"/>
        <v>0</v>
      </c>
      <c r="R27" s="194">
        <f t="shared" si="3"/>
        <v>0</v>
      </c>
      <c r="S27" s="196">
        <f t="shared" si="6"/>
        <v>0</v>
      </c>
      <c r="T27"/>
      <c r="U27"/>
      <c r="V27"/>
    </row>
    <row r="28" spans="2:22" x14ac:dyDescent="0.25">
      <c r="B28" s="76"/>
      <c r="C28" s="138">
        <v>0</v>
      </c>
      <c r="D28" s="286"/>
      <c r="E28" s="167" t="str">
        <f t="shared" si="4"/>
        <v>Yes</v>
      </c>
      <c r="F28" s="296" t="s">
        <v>23</v>
      </c>
      <c r="G28" s="197" t="str">
        <f t="shared" si="7"/>
        <v xml:space="preserve"> </v>
      </c>
      <c r="H28" s="288"/>
      <c r="I28" s="288"/>
      <c r="J28" s="293"/>
      <c r="K28" s="80">
        <f t="shared" si="8"/>
        <v>0</v>
      </c>
      <c r="L28" s="198">
        <f t="shared" si="9"/>
        <v>0</v>
      </c>
      <c r="M28" s="245">
        <f>(YEAR('2.Declaration'!$E$15)-YEAR(D29))*12+(MONTH('2.Declaration'!$E$15)-MONTH(D29))</f>
        <v>0</v>
      </c>
      <c r="N28" s="194">
        <f t="shared" si="0"/>
        <v>1</v>
      </c>
      <c r="O28" s="194">
        <f t="shared" si="1"/>
        <v>1</v>
      </c>
      <c r="P28" s="194">
        <f t="shared" si="5"/>
        <v>1</v>
      </c>
      <c r="Q28" s="195">
        <f t="shared" si="2"/>
        <v>0</v>
      </c>
      <c r="R28" s="194">
        <f t="shared" si="3"/>
        <v>0</v>
      </c>
      <c r="S28" s="196">
        <f t="shared" si="6"/>
        <v>0</v>
      </c>
      <c r="V28"/>
    </row>
    <row r="29" spans="2:22" x14ac:dyDescent="0.25">
      <c r="B29" s="76"/>
      <c r="C29" s="138">
        <v>0</v>
      </c>
      <c r="D29" s="286"/>
      <c r="E29" s="167" t="str">
        <f t="shared" si="4"/>
        <v>Yes</v>
      </c>
      <c r="F29" s="296" t="s">
        <v>23</v>
      </c>
      <c r="G29" s="197" t="str">
        <f t="shared" si="7"/>
        <v xml:space="preserve"> </v>
      </c>
      <c r="H29" s="288"/>
      <c r="I29" s="288"/>
      <c r="J29" s="293"/>
      <c r="K29" s="80">
        <f t="shared" si="8"/>
        <v>0</v>
      </c>
      <c r="L29" s="198">
        <f t="shared" si="9"/>
        <v>0</v>
      </c>
      <c r="M29" s="245">
        <f>(YEAR('2.Declaration'!$E$15)-YEAR(D30))*12+(MONTH('2.Declaration'!$E$15)-MONTH(D30))</f>
        <v>0</v>
      </c>
      <c r="N29" s="194">
        <f t="shared" si="0"/>
        <v>1</v>
      </c>
      <c r="O29" s="194">
        <f t="shared" si="1"/>
        <v>1</v>
      </c>
      <c r="P29" s="194">
        <f t="shared" si="5"/>
        <v>1</v>
      </c>
      <c r="Q29" s="195">
        <f t="shared" si="2"/>
        <v>0</v>
      </c>
      <c r="R29" s="194">
        <f t="shared" si="3"/>
        <v>0</v>
      </c>
      <c r="S29" s="196">
        <f t="shared" si="6"/>
        <v>0</v>
      </c>
      <c r="V29"/>
    </row>
    <row r="30" spans="2:22" x14ac:dyDescent="0.25">
      <c r="B30" s="76"/>
      <c r="C30" s="138">
        <v>0</v>
      </c>
      <c r="D30" s="286"/>
      <c r="E30" s="167" t="str">
        <f t="shared" si="4"/>
        <v>Yes</v>
      </c>
      <c r="F30" s="296" t="s">
        <v>23</v>
      </c>
      <c r="G30" s="197" t="str">
        <f t="shared" si="7"/>
        <v xml:space="preserve"> </v>
      </c>
      <c r="H30" s="288"/>
      <c r="I30" s="288"/>
      <c r="J30" s="293"/>
      <c r="K30" s="80">
        <f t="shared" si="8"/>
        <v>0</v>
      </c>
      <c r="L30" s="198">
        <f t="shared" si="9"/>
        <v>0</v>
      </c>
      <c r="M30" s="245">
        <f>(YEAR('2.Declaration'!$E$15)-YEAR(D31))*12+(MONTH('2.Declaration'!$E$15)-MONTH(D31))</f>
        <v>0</v>
      </c>
      <c r="N30" s="194">
        <f t="shared" si="0"/>
        <v>1</v>
      </c>
      <c r="O30" s="194">
        <f t="shared" si="1"/>
        <v>1</v>
      </c>
      <c r="P30" s="194">
        <f t="shared" si="5"/>
        <v>1</v>
      </c>
      <c r="Q30" s="195">
        <f t="shared" si="2"/>
        <v>0</v>
      </c>
      <c r="R30" s="194">
        <f t="shared" si="3"/>
        <v>0</v>
      </c>
      <c r="S30" s="196">
        <f t="shared" si="6"/>
        <v>0</v>
      </c>
      <c r="V30"/>
    </row>
    <row r="31" spans="2:22" x14ac:dyDescent="0.25">
      <c r="B31" s="76"/>
      <c r="C31" s="138">
        <v>0</v>
      </c>
      <c r="D31" s="286"/>
      <c r="E31" s="167" t="str">
        <f t="shared" si="4"/>
        <v>Yes</v>
      </c>
      <c r="F31" s="296" t="s">
        <v>23</v>
      </c>
      <c r="G31" s="197" t="str">
        <f t="shared" si="7"/>
        <v xml:space="preserve"> </v>
      </c>
      <c r="H31" s="288"/>
      <c r="I31" s="288"/>
      <c r="J31" s="293"/>
      <c r="K31" s="80">
        <f t="shared" si="8"/>
        <v>0</v>
      </c>
      <c r="L31" s="198">
        <f t="shared" si="9"/>
        <v>0</v>
      </c>
      <c r="M31" s="245">
        <f>(YEAR('2.Declaration'!$E$15)-YEAR(D32))*12+(MONTH('2.Declaration'!$E$15)-MONTH(D32))</f>
        <v>0</v>
      </c>
      <c r="N31" s="194">
        <f t="shared" si="0"/>
        <v>1</v>
      </c>
      <c r="O31" s="194">
        <f t="shared" si="1"/>
        <v>1</v>
      </c>
      <c r="P31" s="194">
        <f t="shared" si="5"/>
        <v>1</v>
      </c>
      <c r="Q31" s="195">
        <f t="shared" si="2"/>
        <v>0</v>
      </c>
      <c r="R31" s="194">
        <f t="shared" si="3"/>
        <v>0</v>
      </c>
      <c r="S31" s="196">
        <f t="shared" si="6"/>
        <v>0</v>
      </c>
      <c r="V31"/>
    </row>
    <row r="32" spans="2:22" x14ac:dyDescent="0.25">
      <c r="B32" s="76"/>
      <c r="C32" s="138">
        <v>0</v>
      </c>
      <c r="D32" s="286"/>
      <c r="E32" s="167" t="str">
        <f t="shared" si="4"/>
        <v>Yes</v>
      </c>
      <c r="F32" s="296" t="s">
        <v>23</v>
      </c>
      <c r="G32" s="197" t="str">
        <f t="shared" si="7"/>
        <v xml:space="preserve"> </v>
      </c>
      <c r="H32" s="288"/>
      <c r="I32" s="288"/>
      <c r="J32" s="293"/>
      <c r="K32" s="80">
        <f t="shared" si="8"/>
        <v>0</v>
      </c>
      <c r="L32" s="198">
        <f t="shared" si="9"/>
        <v>0</v>
      </c>
      <c r="M32" s="245">
        <f>(YEAR('2.Declaration'!$E$15)-YEAR(D33))*12+(MONTH('2.Declaration'!$E$15)-MONTH(D33))</f>
        <v>0</v>
      </c>
      <c r="N32" s="194">
        <f t="shared" si="0"/>
        <v>1</v>
      </c>
      <c r="O32" s="194">
        <f t="shared" si="1"/>
        <v>1</v>
      </c>
      <c r="P32" s="194">
        <f t="shared" si="5"/>
        <v>1</v>
      </c>
      <c r="Q32" s="195">
        <f t="shared" si="2"/>
        <v>0</v>
      </c>
      <c r="R32" s="194">
        <f t="shared" si="3"/>
        <v>0</v>
      </c>
      <c r="S32" s="196">
        <f t="shared" si="6"/>
        <v>0</v>
      </c>
      <c r="V32"/>
    </row>
    <row r="33" spans="2:22" x14ac:dyDescent="0.25">
      <c r="B33" s="76"/>
      <c r="C33" s="138">
        <v>0</v>
      </c>
      <c r="D33" s="286"/>
      <c r="E33" s="167" t="str">
        <f t="shared" si="4"/>
        <v>Yes</v>
      </c>
      <c r="F33" s="296" t="s">
        <v>23</v>
      </c>
      <c r="G33" s="197" t="str">
        <f t="shared" si="7"/>
        <v xml:space="preserve"> </v>
      </c>
      <c r="H33" s="288"/>
      <c r="I33" s="288"/>
      <c r="J33" s="293"/>
      <c r="K33" s="80">
        <f t="shared" si="8"/>
        <v>0</v>
      </c>
      <c r="L33" s="198">
        <f t="shared" si="9"/>
        <v>0</v>
      </c>
      <c r="M33" s="245">
        <f>(YEAR('2.Declaration'!$E$15)-YEAR(D34))*12+(MONTH('2.Declaration'!$E$15)-MONTH(D34))</f>
        <v>0</v>
      </c>
      <c r="N33" s="194">
        <f t="shared" si="0"/>
        <v>1</v>
      </c>
      <c r="O33" s="194">
        <f t="shared" si="1"/>
        <v>1</v>
      </c>
      <c r="P33" s="194">
        <f t="shared" si="5"/>
        <v>1</v>
      </c>
      <c r="Q33" s="195">
        <f t="shared" si="2"/>
        <v>0</v>
      </c>
      <c r="R33" s="194">
        <f t="shared" si="3"/>
        <v>0</v>
      </c>
      <c r="S33" s="196">
        <f t="shared" si="6"/>
        <v>0</v>
      </c>
      <c r="V33"/>
    </row>
    <row r="34" spans="2:22" x14ac:dyDescent="0.25">
      <c r="B34" s="76"/>
      <c r="C34" s="138">
        <v>0</v>
      </c>
      <c r="D34" s="286"/>
      <c r="E34" s="167" t="str">
        <f t="shared" si="4"/>
        <v>Yes</v>
      </c>
      <c r="F34" s="296" t="s">
        <v>23</v>
      </c>
      <c r="G34" s="197" t="str">
        <f t="shared" si="7"/>
        <v xml:space="preserve"> </v>
      </c>
      <c r="H34" s="288"/>
      <c r="I34" s="288"/>
      <c r="J34" s="293"/>
      <c r="K34" s="80">
        <f t="shared" si="8"/>
        <v>0</v>
      </c>
      <c r="L34" s="198">
        <f t="shared" si="9"/>
        <v>0</v>
      </c>
      <c r="M34" s="245">
        <f>(YEAR('2.Declaration'!$E$15)-YEAR(D35))*12+(MONTH('2.Declaration'!$E$15)-MONTH(D35))</f>
        <v>0</v>
      </c>
      <c r="N34" s="194">
        <f t="shared" si="0"/>
        <v>1</v>
      </c>
      <c r="O34" s="194">
        <f t="shared" si="1"/>
        <v>1</v>
      </c>
      <c r="P34" s="194">
        <f t="shared" si="5"/>
        <v>1</v>
      </c>
      <c r="Q34" s="195">
        <f t="shared" si="2"/>
        <v>0</v>
      </c>
      <c r="R34" s="194">
        <f t="shared" si="3"/>
        <v>0</v>
      </c>
      <c r="S34" s="196">
        <f t="shared" si="6"/>
        <v>0</v>
      </c>
      <c r="V34"/>
    </row>
    <row r="35" spans="2:22" x14ac:dyDescent="0.25">
      <c r="B35" s="76"/>
      <c r="C35" s="138">
        <v>0</v>
      </c>
      <c r="D35" s="286"/>
      <c r="E35" s="167" t="str">
        <f t="shared" si="4"/>
        <v>Yes</v>
      </c>
      <c r="F35" s="296" t="s">
        <v>23</v>
      </c>
      <c r="G35" s="197" t="str">
        <f t="shared" si="7"/>
        <v xml:space="preserve"> </v>
      </c>
      <c r="H35" s="288"/>
      <c r="I35" s="288"/>
      <c r="J35" s="293"/>
      <c r="K35" s="80">
        <f t="shared" si="8"/>
        <v>0</v>
      </c>
      <c r="L35" s="198">
        <f t="shared" si="9"/>
        <v>0</v>
      </c>
      <c r="M35" s="36"/>
      <c r="V35"/>
    </row>
    <row r="36" spans="2:22" x14ac:dyDescent="0.25">
      <c r="B36" s="425" t="s">
        <v>163</v>
      </c>
      <c r="C36" s="426"/>
      <c r="D36" s="426"/>
      <c r="E36" s="426"/>
      <c r="F36" s="426"/>
      <c r="G36" s="426"/>
      <c r="H36" s="426"/>
      <c r="K36" s="98">
        <f>SUM(K16:K35)</f>
        <v>0</v>
      </c>
      <c r="L36" s="36">
        <f>SUM(L16:L35)</f>
        <v>0</v>
      </c>
      <c r="M36" s="36"/>
      <c r="V36"/>
    </row>
    <row r="37" spans="2:22" x14ac:dyDescent="0.25">
      <c r="F37" s="177"/>
      <c r="N37"/>
      <c r="O37" s="59"/>
      <c r="Q37"/>
      <c r="R37"/>
      <c r="S37"/>
      <c r="T37"/>
      <c r="U37"/>
      <c r="V37"/>
    </row>
    <row r="38" spans="2:22" ht="18" x14ac:dyDescent="0.25">
      <c r="B38" s="377" t="s">
        <v>230</v>
      </c>
      <c r="C38" s="377"/>
      <c r="D38" s="377"/>
      <c r="E38" s="377"/>
      <c r="F38" s="377"/>
      <c r="G38" s="377"/>
      <c r="H38" s="377"/>
      <c r="I38" s="377"/>
      <c r="J38" s="377"/>
      <c r="K38" s="447"/>
      <c r="N38"/>
      <c r="Q38"/>
      <c r="R38"/>
      <c r="S38"/>
      <c r="T38"/>
      <c r="U38"/>
      <c r="V38"/>
    </row>
    <row r="39" spans="2:22" x14ac:dyDescent="0.25">
      <c r="L39" s="57"/>
      <c r="N39"/>
      <c r="Q39"/>
      <c r="R39"/>
      <c r="S39"/>
      <c r="T39"/>
      <c r="U39"/>
      <c r="V39"/>
    </row>
    <row r="40" spans="2:22" x14ac:dyDescent="0.25">
      <c r="B40" s="60"/>
      <c r="C40" s="60"/>
      <c r="D40" s="60"/>
      <c r="L40" s="57"/>
      <c r="N40"/>
      <c r="Q40"/>
      <c r="R40"/>
      <c r="S40"/>
      <c r="T40"/>
      <c r="U40"/>
      <c r="V40"/>
    </row>
    <row r="41" spans="2:22" x14ac:dyDescent="0.25">
      <c r="B41" s="60"/>
      <c r="C41" s="60"/>
      <c r="D41" s="60"/>
      <c r="E41" s="60"/>
      <c r="L41" s="57"/>
      <c r="N41"/>
      <c r="Q41"/>
      <c r="R41"/>
      <c r="S41"/>
      <c r="T41"/>
      <c r="U41"/>
      <c r="V41"/>
    </row>
    <row r="42" spans="2:22" x14ac:dyDescent="0.25">
      <c r="B42" s="60"/>
      <c r="C42" s="60"/>
      <c r="D42" s="60"/>
      <c r="E42" s="60"/>
      <c r="L42" s="57"/>
      <c r="N42"/>
      <c r="Q42"/>
      <c r="R42"/>
      <c r="S42"/>
      <c r="T42"/>
      <c r="U42"/>
      <c r="V42"/>
    </row>
    <row r="43" spans="2:22" x14ac:dyDescent="0.25">
      <c r="B43" s="60"/>
      <c r="C43" s="60"/>
      <c r="D43" s="60"/>
      <c r="E43" s="60"/>
      <c r="L43" s="57"/>
      <c r="N43"/>
      <c r="Q43"/>
      <c r="R43"/>
      <c r="S43"/>
      <c r="T43"/>
      <c r="U43"/>
      <c r="V43"/>
    </row>
    <row r="44" spans="2:22" x14ac:dyDescent="0.25">
      <c r="B44" s="60"/>
      <c r="C44" s="60"/>
      <c r="D44" s="60"/>
      <c r="E44" s="60"/>
      <c r="L44" s="57"/>
      <c r="N44"/>
      <c r="Q44"/>
      <c r="R44"/>
      <c r="S44"/>
      <c r="T44"/>
      <c r="U44"/>
      <c r="V44"/>
    </row>
    <row r="45" spans="2:22" x14ac:dyDescent="0.25">
      <c r="B45" s="60"/>
      <c r="C45" s="60"/>
      <c r="D45" s="60"/>
      <c r="E45" s="60"/>
      <c r="L45" s="57"/>
      <c r="N45"/>
      <c r="Q45"/>
      <c r="R45"/>
      <c r="S45"/>
      <c r="T45"/>
      <c r="U45"/>
      <c r="V45"/>
    </row>
    <row r="46" spans="2:22" x14ac:dyDescent="0.25">
      <c r="B46" s="60"/>
      <c r="C46" s="60"/>
      <c r="D46" s="60"/>
      <c r="E46" s="60"/>
      <c r="L46" s="57"/>
      <c r="N46"/>
      <c r="Q46"/>
      <c r="R46"/>
      <c r="S46"/>
      <c r="T46"/>
      <c r="U46"/>
      <c r="V46"/>
    </row>
    <row r="47" spans="2:22" x14ac:dyDescent="0.25">
      <c r="B47" s="60"/>
      <c r="C47" s="60"/>
      <c r="D47" s="60"/>
      <c r="E47" s="60"/>
      <c r="L47" s="57"/>
      <c r="N47"/>
      <c r="Q47"/>
      <c r="R47"/>
      <c r="S47"/>
      <c r="T47"/>
      <c r="U47"/>
      <c r="V47"/>
    </row>
    <row r="48" spans="2:22" x14ac:dyDescent="0.25">
      <c r="B48" s="60"/>
      <c r="C48" s="60"/>
      <c r="D48" s="60"/>
      <c r="E48" s="60"/>
      <c r="L48" s="57"/>
      <c r="N48"/>
      <c r="Q48"/>
      <c r="R48"/>
      <c r="S48"/>
      <c r="T48"/>
      <c r="U48"/>
      <c r="V48"/>
    </row>
    <row r="49" spans="2:24" x14ac:dyDescent="0.25">
      <c r="B49" s="60"/>
      <c r="C49" s="60"/>
      <c r="D49" s="60"/>
      <c r="E49" s="60"/>
      <c r="L49" s="57"/>
      <c r="N49"/>
      <c r="Q49"/>
      <c r="R49"/>
      <c r="S49"/>
      <c r="T49"/>
      <c r="U49"/>
      <c r="V49"/>
    </row>
    <row r="50" spans="2:24" x14ac:dyDescent="0.25">
      <c r="B50" s="60"/>
      <c r="C50" s="60"/>
      <c r="D50" s="60"/>
      <c r="E50" s="60"/>
      <c r="L50" s="57"/>
      <c r="N50"/>
      <c r="O50"/>
      <c r="P50"/>
      <c r="Q50"/>
      <c r="W50" s="36"/>
      <c r="X50" s="36"/>
    </row>
    <row r="51" spans="2:24" x14ac:dyDescent="0.25"/>
    <row r="52" spans="2:24" x14ac:dyDescent="0.25">
      <c r="F52" s="177"/>
    </row>
    <row r="53" spans="2:24" hidden="1" x14ac:dyDescent="0.25">
      <c r="F53" s="177"/>
    </row>
    <row r="54" spans="2:24" hidden="1" x14ac:dyDescent="0.25">
      <c r="F54" s="177"/>
    </row>
    <row r="55" spans="2:24" hidden="1" x14ac:dyDescent="0.25">
      <c r="F55" s="177"/>
    </row>
    <row r="56" spans="2:24" hidden="1" x14ac:dyDescent="0.25">
      <c r="F56" s="177"/>
    </row>
    <row r="57" spans="2:24" hidden="1" x14ac:dyDescent="0.25">
      <c r="F57" s="177"/>
    </row>
    <row r="58" spans="2:24" hidden="1" x14ac:dyDescent="0.25">
      <c r="F58" s="177"/>
    </row>
    <row r="59" spans="2:24" hidden="1" x14ac:dyDescent="0.25">
      <c r="F59" s="177"/>
    </row>
    <row r="60" spans="2:24" hidden="1" x14ac:dyDescent="0.25">
      <c r="F60" s="177"/>
    </row>
    <row r="61" spans="2:24" hidden="1" x14ac:dyDescent="0.25">
      <c r="F61" s="177"/>
    </row>
    <row r="62" spans="2:24" hidden="1" x14ac:dyDescent="0.25">
      <c r="F62" s="177"/>
    </row>
    <row r="63" spans="2:24" hidden="1" x14ac:dyDescent="0.25">
      <c r="F63" s="177"/>
    </row>
    <row r="64" spans="2:24" hidden="1" x14ac:dyDescent="0.25">
      <c r="F64" s="177"/>
    </row>
    <row r="65" spans="6:6" hidden="1" x14ac:dyDescent="0.25">
      <c r="F65" s="177"/>
    </row>
    <row r="66" spans="6:6" hidden="1" x14ac:dyDescent="0.25">
      <c r="F66" s="177"/>
    </row>
    <row r="67" spans="6:6" hidden="1" x14ac:dyDescent="0.25">
      <c r="F67" s="177"/>
    </row>
    <row r="68" spans="6:6" hidden="1" x14ac:dyDescent="0.25">
      <c r="F68" s="177"/>
    </row>
    <row r="69" spans="6:6" hidden="1" x14ac:dyDescent="0.25">
      <c r="F69" s="177"/>
    </row>
    <row r="70" spans="6:6" hidden="1" x14ac:dyDescent="0.25">
      <c r="F70" s="177"/>
    </row>
    <row r="71" spans="6:6" hidden="1" x14ac:dyDescent="0.25">
      <c r="F71" s="177"/>
    </row>
    <row r="72" spans="6:6" hidden="1" x14ac:dyDescent="0.25">
      <c r="F72" s="177"/>
    </row>
    <row r="73" spans="6:6" hidden="1" x14ac:dyDescent="0.25">
      <c r="F73" s="177"/>
    </row>
    <row r="74" spans="6:6" hidden="1" x14ac:dyDescent="0.25">
      <c r="F74" s="177"/>
    </row>
    <row r="75" spans="6:6" hidden="1" x14ac:dyDescent="0.25">
      <c r="F75" s="177"/>
    </row>
    <row r="76" spans="6:6" hidden="1" x14ac:dyDescent="0.25">
      <c r="F76" s="177"/>
    </row>
    <row r="77" spans="6:6" hidden="1" x14ac:dyDescent="0.25">
      <c r="F77" s="177"/>
    </row>
    <row r="78" spans="6:6" hidden="1" x14ac:dyDescent="0.25">
      <c r="F78" s="177"/>
    </row>
    <row r="79" spans="6:6" hidden="1" x14ac:dyDescent="0.25">
      <c r="F79" s="177"/>
    </row>
    <row r="80" spans="6:6" hidden="1" x14ac:dyDescent="0.25">
      <c r="F80" s="177"/>
    </row>
    <row r="81" spans="6:6" hidden="1" x14ac:dyDescent="0.25">
      <c r="F81" s="177"/>
    </row>
    <row r="82" spans="6:6" hidden="1" x14ac:dyDescent="0.25">
      <c r="F82" s="177"/>
    </row>
    <row r="83" spans="6:6" hidden="1" x14ac:dyDescent="0.25">
      <c r="F83" s="177"/>
    </row>
    <row r="84" spans="6:6" hidden="1" x14ac:dyDescent="0.25">
      <c r="F84" s="177"/>
    </row>
    <row r="85" spans="6:6" hidden="1" x14ac:dyDescent="0.25">
      <c r="F85" s="177"/>
    </row>
    <row r="86" spans="6:6" hidden="1" x14ac:dyDescent="0.25">
      <c r="F86" s="177"/>
    </row>
    <row r="87" spans="6:6" hidden="1" x14ac:dyDescent="0.25">
      <c r="F87" s="177"/>
    </row>
    <row r="88" spans="6:6" hidden="1" x14ac:dyDescent="0.25">
      <c r="F88" s="177"/>
    </row>
    <row r="89" spans="6:6" hidden="1" x14ac:dyDescent="0.25">
      <c r="F89" s="177"/>
    </row>
    <row r="90" spans="6:6" hidden="1" x14ac:dyDescent="0.25">
      <c r="F90" s="177"/>
    </row>
    <row r="91" spans="6:6" hidden="1" x14ac:dyDescent="0.25">
      <c r="F91" s="177"/>
    </row>
    <row r="92" spans="6:6" hidden="1" x14ac:dyDescent="0.25">
      <c r="F92" s="177"/>
    </row>
    <row r="93" spans="6:6" hidden="1" x14ac:dyDescent="0.25">
      <c r="F93" s="177"/>
    </row>
    <row r="94" spans="6:6" hidden="1" x14ac:dyDescent="0.25">
      <c r="F94" s="177"/>
    </row>
    <row r="95" spans="6:6" hidden="1" x14ac:dyDescent="0.25">
      <c r="F95" s="177"/>
    </row>
    <row r="96" spans="6:6" hidden="1" x14ac:dyDescent="0.25">
      <c r="F96" s="177"/>
    </row>
    <row r="97" spans="6:6" hidden="1" x14ac:dyDescent="0.25">
      <c r="F97" s="177"/>
    </row>
    <row r="98" spans="6:6" hidden="1" x14ac:dyDescent="0.25">
      <c r="F98" s="177"/>
    </row>
    <row r="99" spans="6:6" hidden="1" x14ac:dyDescent="0.25">
      <c r="F99" s="177"/>
    </row>
    <row r="100" spans="6:6" hidden="1" x14ac:dyDescent="0.25">
      <c r="F100" s="177"/>
    </row>
    <row r="101" spans="6:6" hidden="1" x14ac:dyDescent="0.25">
      <c r="F101" s="177"/>
    </row>
    <row r="102" spans="6:6" hidden="1" x14ac:dyDescent="0.25">
      <c r="F102" s="177"/>
    </row>
    <row r="103" spans="6:6" hidden="1" x14ac:dyDescent="0.25">
      <c r="F103" s="177"/>
    </row>
    <row r="104" spans="6:6" hidden="1" x14ac:dyDescent="0.25">
      <c r="F104" s="177"/>
    </row>
    <row r="105" spans="6:6" hidden="1" x14ac:dyDescent="0.25">
      <c r="F105" s="177"/>
    </row>
    <row r="106" spans="6:6" hidden="1" x14ac:dyDescent="0.25">
      <c r="F106" s="177"/>
    </row>
    <row r="107" spans="6:6" hidden="1" x14ac:dyDescent="0.25">
      <c r="F107" s="177"/>
    </row>
    <row r="108" spans="6:6" hidden="1" x14ac:dyDescent="0.25">
      <c r="F108" s="177"/>
    </row>
    <row r="109" spans="6:6" hidden="1" x14ac:dyDescent="0.25">
      <c r="F109" s="177"/>
    </row>
    <row r="110" spans="6:6" hidden="1" x14ac:dyDescent="0.25">
      <c r="F110" s="177"/>
    </row>
    <row r="111" spans="6:6" hidden="1" x14ac:dyDescent="0.25">
      <c r="F111" s="177"/>
    </row>
    <row r="112" spans="6:6" hidden="1" x14ac:dyDescent="0.25">
      <c r="F112" s="177"/>
    </row>
    <row r="113" spans="6:6" hidden="1" x14ac:dyDescent="0.25">
      <c r="F113" s="177"/>
    </row>
    <row r="114" spans="6:6" hidden="1" x14ac:dyDescent="0.25">
      <c r="F114" s="177"/>
    </row>
    <row r="115" spans="6:6" hidden="1" x14ac:dyDescent="0.25">
      <c r="F115" s="177"/>
    </row>
    <row r="116" spans="6:6" hidden="1" x14ac:dyDescent="0.25">
      <c r="F116" s="177"/>
    </row>
    <row r="117" spans="6:6" hidden="1" x14ac:dyDescent="0.25">
      <c r="F117" s="177"/>
    </row>
    <row r="118" spans="6:6" hidden="1" x14ac:dyDescent="0.25">
      <c r="F118" s="177"/>
    </row>
    <row r="119" spans="6:6" hidden="1" x14ac:dyDescent="0.25">
      <c r="F119" s="177"/>
    </row>
    <row r="120" spans="6:6" hidden="1" x14ac:dyDescent="0.25">
      <c r="F120" s="177"/>
    </row>
    <row r="121" spans="6:6" hidden="1" x14ac:dyDescent="0.25">
      <c r="F121" s="177"/>
    </row>
    <row r="122" spans="6:6" hidden="1" x14ac:dyDescent="0.25">
      <c r="F122" s="177"/>
    </row>
    <row r="123" spans="6:6" hidden="1" x14ac:dyDescent="0.25">
      <c r="F123" s="177"/>
    </row>
    <row r="124" spans="6:6" hidden="1" x14ac:dyDescent="0.25">
      <c r="F124" s="177"/>
    </row>
    <row r="125" spans="6:6" hidden="1" x14ac:dyDescent="0.25">
      <c r="F125" s="177"/>
    </row>
    <row r="126" spans="6:6" hidden="1" x14ac:dyDescent="0.25">
      <c r="F126" s="177"/>
    </row>
    <row r="127" spans="6:6" hidden="1" x14ac:dyDescent="0.25">
      <c r="F127" s="177"/>
    </row>
    <row r="128" spans="6:6" hidden="1" x14ac:dyDescent="0.25">
      <c r="F128" s="177"/>
    </row>
    <row r="129" spans="6:6" hidden="1" x14ac:dyDescent="0.25">
      <c r="F129" s="177"/>
    </row>
    <row r="130" spans="6:6" hidden="1" x14ac:dyDescent="0.25">
      <c r="F130" s="177"/>
    </row>
    <row r="131" spans="6:6" hidden="1" x14ac:dyDescent="0.25">
      <c r="F131" s="177"/>
    </row>
    <row r="132" spans="6:6" hidden="1" x14ac:dyDescent="0.25">
      <c r="F132" s="177"/>
    </row>
    <row r="133" spans="6:6" hidden="1" x14ac:dyDescent="0.25">
      <c r="F133" s="177"/>
    </row>
    <row r="134" spans="6:6" hidden="1" x14ac:dyDescent="0.25">
      <c r="F134" s="177"/>
    </row>
    <row r="135" spans="6:6" hidden="1" x14ac:dyDescent="0.25">
      <c r="F135" s="177"/>
    </row>
    <row r="136" spans="6:6" hidden="1" x14ac:dyDescent="0.25">
      <c r="F136" s="177"/>
    </row>
    <row r="137" spans="6:6" hidden="1" x14ac:dyDescent="0.25">
      <c r="F137" s="177"/>
    </row>
    <row r="138" spans="6:6" hidden="1" x14ac:dyDescent="0.25">
      <c r="F138" s="177"/>
    </row>
    <row r="139" spans="6:6" hidden="1" x14ac:dyDescent="0.25">
      <c r="F139" s="177"/>
    </row>
    <row r="140" spans="6:6" hidden="1" x14ac:dyDescent="0.25">
      <c r="F140" s="177"/>
    </row>
    <row r="141" spans="6:6" hidden="1" x14ac:dyDescent="0.25">
      <c r="F141" s="177"/>
    </row>
    <row r="142" spans="6:6" hidden="1" x14ac:dyDescent="0.25">
      <c r="F142" s="177"/>
    </row>
    <row r="143" spans="6:6" hidden="1" x14ac:dyDescent="0.25">
      <c r="F143" s="177"/>
    </row>
    <row r="144" spans="6:6" hidden="1" x14ac:dyDescent="0.25">
      <c r="F144" s="177"/>
    </row>
    <row r="145" spans="6:6" hidden="1" x14ac:dyDescent="0.25">
      <c r="F145" s="177"/>
    </row>
    <row r="146" spans="6:6" hidden="1" x14ac:dyDescent="0.25">
      <c r="F146" s="177"/>
    </row>
    <row r="147" spans="6:6" hidden="1" x14ac:dyDescent="0.25">
      <c r="F147" s="177"/>
    </row>
    <row r="148" spans="6:6" hidden="1" x14ac:dyDescent="0.25">
      <c r="F148" s="177"/>
    </row>
    <row r="149" spans="6:6" hidden="1" x14ac:dyDescent="0.25">
      <c r="F149" s="177"/>
    </row>
    <row r="150" spans="6:6" hidden="1" x14ac:dyDescent="0.25">
      <c r="F150" s="177"/>
    </row>
    <row r="151" spans="6:6" hidden="1" x14ac:dyDescent="0.25">
      <c r="F151" s="177"/>
    </row>
    <row r="152" spans="6:6" hidden="1" x14ac:dyDescent="0.25">
      <c r="F152" s="177"/>
    </row>
    <row r="153" spans="6:6" hidden="1" x14ac:dyDescent="0.25">
      <c r="F153" s="177"/>
    </row>
    <row r="154" spans="6:6" hidden="1" x14ac:dyDescent="0.25">
      <c r="F154" s="177"/>
    </row>
    <row r="155" spans="6:6" hidden="1" x14ac:dyDescent="0.25">
      <c r="F155" s="177"/>
    </row>
    <row r="156" spans="6:6" hidden="1" x14ac:dyDescent="0.25">
      <c r="F156" s="177"/>
    </row>
    <row r="157" spans="6:6" hidden="1" x14ac:dyDescent="0.25">
      <c r="F157" s="177"/>
    </row>
    <row r="158" spans="6:6" hidden="1" x14ac:dyDescent="0.25">
      <c r="F158" s="177"/>
    </row>
    <row r="159" spans="6:6" hidden="1" x14ac:dyDescent="0.25">
      <c r="F159" s="177"/>
    </row>
    <row r="160" spans="6:6" hidden="1" x14ac:dyDescent="0.25">
      <c r="F160" s="177"/>
    </row>
    <row r="161" spans="6:6" hidden="1" x14ac:dyDescent="0.25">
      <c r="F161" s="177"/>
    </row>
    <row r="162" spans="6:6" hidden="1" x14ac:dyDescent="0.25">
      <c r="F162" s="177"/>
    </row>
    <row r="163" spans="6:6" hidden="1" x14ac:dyDescent="0.25">
      <c r="F163" s="177"/>
    </row>
    <row r="164" spans="6:6" hidden="1" x14ac:dyDescent="0.25">
      <c r="F164" s="177"/>
    </row>
    <row r="165" spans="6:6" hidden="1" x14ac:dyDescent="0.25">
      <c r="F165" s="177"/>
    </row>
    <row r="166" spans="6:6" hidden="1" x14ac:dyDescent="0.25">
      <c r="F166" s="177"/>
    </row>
    <row r="167" spans="6:6" hidden="1" x14ac:dyDescent="0.25">
      <c r="F167" s="177"/>
    </row>
    <row r="168" spans="6:6" hidden="1" x14ac:dyDescent="0.25">
      <c r="F168" s="177"/>
    </row>
    <row r="169" spans="6:6" hidden="1" x14ac:dyDescent="0.25">
      <c r="F169" s="177"/>
    </row>
    <row r="170" spans="6:6" hidden="1" x14ac:dyDescent="0.25">
      <c r="F170" s="177"/>
    </row>
    <row r="171" spans="6:6" hidden="1" x14ac:dyDescent="0.25">
      <c r="F171" s="177"/>
    </row>
    <row r="172" spans="6:6" hidden="1" x14ac:dyDescent="0.25">
      <c r="F172" s="177"/>
    </row>
    <row r="173" spans="6:6" hidden="1" x14ac:dyDescent="0.25">
      <c r="F173" s="177"/>
    </row>
    <row r="174" spans="6:6" hidden="1" x14ac:dyDescent="0.25">
      <c r="F174" s="177"/>
    </row>
    <row r="175" spans="6:6" hidden="1" x14ac:dyDescent="0.25">
      <c r="F175" s="177"/>
    </row>
    <row r="176" spans="6:6" hidden="1" x14ac:dyDescent="0.25">
      <c r="F176" s="177"/>
    </row>
    <row r="177" spans="6:6" hidden="1" x14ac:dyDescent="0.25">
      <c r="F177" s="177"/>
    </row>
    <row r="178" spans="6:6" hidden="1" x14ac:dyDescent="0.25">
      <c r="F178" s="177"/>
    </row>
    <row r="179" spans="6:6" hidden="1" x14ac:dyDescent="0.25">
      <c r="F179" s="177"/>
    </row>
    <row r="180" spans="6:6" hidden="1" x14ac:dyDescent="0.25">
      <c r="F180" s="177"/>
    </row>
    <row r="181" spans="6:6" hidden="1" x14ac:dyDescent="0.25">
      <c r="F181" s="177"/>
    </row>
    <row r="182" spans="6:6" hidden="1" x14ac:dyDescent="0.25">
      <c r="F182" s="177"/>
    </row>
    <row r="183" spans="6:6" hidden="1" x14ac:dyDescent="0.25">
      <c r="F183" s="177"/>
    </row>
    <row r="184" spans="6:6" hidden="1" x14ac:dyDescent="0.25">
      <c r="F184" s="177"/>
    </row>
    <row r="185" spans="6:6" hidden="1" x14ac:dyDescent="0.25">
      <c r="F185" s="177"/>
    </row>
    <row r="186" spans="6:6" hidden="1" x14ac:dyDescent="0.25">
      <c r="F186" s="177"/>
    </row>
    <row r="187" spans="6:6" hidden="1" x14ac:dyDescent="0.25">
      <c r="F187" s="177"/>
    </row>
    <row r="188" spans="6:6" hidden="1" x14ac:dyDescent="0.25">
      <c r="F188" s="177"/>
    </row>
    <row r="189" spans="6:6" hidden="1" x14ac:dyDescent="0.25">
      <c r="F189" s="177"/>
    </row>
    <row r="190" spans="6:6" hidden="1" x14ac:dyDescent="0.25">
      <c r="F190" s="177"/>
    </row>
    <row r="191" spans="6:6" hidden="1" x14ac:dyDescent="0.25">
      <c r="F191" s="177"/>
    </row>
    <row r="192" spans="6:6" hidden="1" x14ac:dyDescent="0.25">
      <c r="F192" s="177"/>
    </row>
    <row r="193" spans="6:6" hidden="1" x14ac:dyDescent="0.25">
      <c r="F193" s="177"/>
    </row>
    <row r="194" spans="6:6" hidden="1" x14ac:dyDescent="0.25">
      <c r="F194" s="177"/>
    </row>
    <row r="195" spans="6:6" hidden="1" x14ac:dyDescent="0.25">
      <c r="F195" s="177"/>
    </row>
    <row r="196" spans="6:6" hidden="1" x14ac:dyDescent="0.25">
      <c r="F196" s="177"/>
    </row>
    <row r="197" spans="6:6" hidden="1" x14ac:dyDescent="0.25">
      <c r="F197" s="177"/>
    </row>
    <row r="198" spans="6:6" hidden="1" x14ac:dyDescent="0.25">
      <c r="F198" s="177"/>
    </row>
    <row r="199" spans="6:6" hidden="1" x14ac:dyDescent="0.25">
      <c r="F199" s="177"/>
    </row>
    <row r="200" spans="6:6" hidden="1" x14ac:dyDescent="0.25">
      <c r="F200" s="177"/>
    </row>
    <row r="201" spans="6:6" hidden="1" x14ac:dyDescent="0.25">
      <c r="F201" s="177"/>
    </row>
    <row r="202" spans="6:6" hidden="1" x14ac:dyDescent="0.25">
      <c r="F202" s="177"/>
    </row>
    <row r="203" spans="6:6" hidden="1" x14ac:dyDescent="0.25">
      <c r="F203" s="177"/>
    </row>
    <row r="204" spans="6:6" hidden="1" x14ac:dyDescent="0.25">
      <c r="F204" s="177"/>
    </row>
    <row r="205" spans="6:6" hidden="1" x14ac:dyDescent="0.25">
      <c r="F205" s="177"/>
    </row>
    <row r="206" spans="6:6" hidden="1" x14ac:dyDescent="0.25">
      <c r="F206" s="177"/>
    </row>
    <row r="207" spans="6:6" hidden="1" x14ac:dyDescent="0.25">
      <c r="F207" s="177"/>
    </row>
    <row r="208" spans="6:6" hidden="1" x14ac:dyDescent="0.25">
      <c r="F208" s="177"/>
    </row>
    <row r="209" spans="6:6" hidden="1" x14ac:dyDescent="0.25">
      <c r="F209" s="177"/>
    </row>
    <row r="210" spans="6:6" hidden="1" x14ac:dyDescent="0.25">
      <c r="F210" s="177"/>
    </row>
    <row r="211" spans="6:6" hidden="1" x14ac:dyDescent="0.25">
      <c r="F211" s="177"/>
    </row>
    <row r="212" spans="6:6" hidden="1" x14ac:dyDescent="0.25">
      <c r="F212" s="177"/>
    </row>
    <row r="213" spans="6:6" hidden="1" x14ac:dyDescent="0.25">
      <c r="F213" s="177"/>
    </row>
    <row r="214" spans="6:6" hidden="1" x14ac:dyDescent="0.25">
      <c r="F214" s="177"/>
    </row>
    <row r="215" spans="6:6" hidden="1" x14ac:dyDescent="0.25">
      <c r="F215" s="177"/>
    </row>
    <row r="216" spans="6:6" hidden="1" x14ac:dyDescent="0.25">
      <c r="F216" s="177"/>
    </row>
    <row r="217" spans="6:6" hidden="1" x14ac:dyDescent="0.25">
      <c r="F217" s="177"/>
    </row>
    <row r="218" spans="6:6" hidden="1" x14ac:dyDescent="0.25">
      <c r="F218" s="177"/>
    </row>
    <row r="219" spans="6:6" hidden="1" x14ac:dyDescent="0.25">
      <c r="F219" s="177"/>
    </row>
    <row r="220" spans="6:6" hidden="1" x14ac:dyDescent="0.25">
      <c r="F220" s="177"/>
    </row>
    <row r="221" spans="6:6" hidden="1" x14ac:dyDescent="0.25">
      <c r="F221" s="177"/>
    </row>
    <row r="222" spans="6:6" hidden="1" x14ac:dyDescent="0.25">
      <c r="F222" s="177"/>
    </row>
    <row r="223" spans="6:6" hidden="1" x14ac:dyDescent="0.25">
      <c r="F223" s="177"/>
    </row>
    <row r="224" spans="6:6" hidden="1" x14ac:dyDescent="0.25">
      <c r="F224" s="177"/>
    </row>
    <row r="225" spans="6:6" hidden="1" x14ac:dyDescent="0.25">
      <c r="F225" s="177"/>
    </row>
    <row r="226" spans="6:6" hidden="1" x14ac:dyDescent="0.25">
      <c r="F226" s="177"/>
    </row>
    <row r="227" spans="6:6" hidden="1" x14ac:dyDescent="0.25">
      <c r="F227" s="177"/>
    </row>
    <row r="228" spans="6:6" hidden="1" x14ac:dyDescent="0.25">
      <c r="F228" s="177"/>
    </row>
    <row r="229" spans="6:6" hidden="1" x14ac:dyDescent="0.25">
      <c r="F229" s="177"/>
    </row>
    <row r="230" spans="6:6" hidden="1" x14ac:dyDescent="0.25">
      <c r="F230" s="177"/>
    </row>
    <row r="231" spans="6:6" hidden="1" x14ac:dyDescent="0.25">
      <c r="F231" s="177"/>
    </row>
    <row r="232" spans="6:6" hidden="1" x14ac:dyDescent="0.25">
      <c r="F232" s="177"/>
    </row>
    <row r="233" spans="6:6" hidden="1" x14ac:dyDescent="0.25">
      <c r="F233" s="177"/>
    </row>
    <row r="234" spans="6:6" hidden="1" x14ac:dyDescent="0.25">
      <c r="F234" s="177"/>
    </row>
  </sheetData>
  <sheetProtection algorithmName="SHA-512" hashValue="B7PntKQLFgZw6gSMgInN0rzc075P4Ra+LWQ9Z2PR/voHuC+a95bWkbg0wZlfkVIM7rclEPxtXEzJp2fwnwBE5Q==" saltValue="sRzPS+EiA7L+dfMQcqdcOw==" spinCount="100000" sheet="1" objects="1" scenarios="1"/>
  <mergeCells count="22">
    <mergeCell ref="B8:G8"/>
    <mergeCell ref="C2:E2"/>
    <mergeCell ref="C3:E3"/>
    <mergeCell ref="C4:E4"/>
    <mergeCell ref="B6:H6"/>
    <mergeCell ref="B7:H7"/>
    <mergeCell ref="O13:Q13"/>
    <mergeCell ref="B14:B15"/>
    <mergeCell ref="C14:C15"/>
    <mergeCell ref="D14:D15"/>
    <mergeCell ref="E14:E15"/>
    <mergeCell ref="F14:F15"/>
    <mergeCell ref="J14:J15"/>
    <mergeCell ref="K14:K15"/>
    <mergeCell ref="B36:H36"/>
    <mergeCell ref="B38:K38"/>
    <mergeCell ref="B9:H9"/>
    <mergeCell ref="B10:H10"/>
    <mergeCell ref="B11:H11"/>
    <mergeCell ref="B12:H12"/>
    <mergeCell ref="G14:G15"/>
    <mergeCell ref="H14:I14"/>
  </mergeCells>
  <conditionalFormatting sqref="E16:E35">
    <cfRule type="expression" dxfId="8" priority="10">
      <formula>$D16&gt;0</formula>
    </cfRule>
  </conditionalFormatting>
  <conditionalFormatting sqref="F16:F35">
    <cfRule type="expression" dxfId="7" priority="9">
      <formula>$E16="Yes"</formula>
    </cfRule>
  </conditionalFormatting>
  <conditionalFormatting sqref="F16:J35">
    <cfRule type="expression" dxfId="6" priority="1">
      <formula>$D16=""</formula>
    </cfRule>
  </conditionalFormatting>
  <conditionalFormatting sqref="H16:J35">
    <cfRule type="expression" dxfId="5" priority="3">
      <formula>$F16="Yes, straddling"</formula>
    </cfRule>
  </conditionalFormatting>
  <dataValidations count="7">
    <dataValidation allowBlank="1" showInputMessage="1" showErrorMessage="1" prompt="Period covered in your invoice from your supplier_x000a_" sqref="H14:I14" xr:uid="{00000000-0002-0000-1100-000000000000}"/>
    <dataValidation allowBlank="1" showInputMessage="1" showErrorMessage="1" prompt="Whether the company sublets the property before GST registration._x000a_" sqref="F14:F15" xr:uid="{00000000-0002-0000-1100-000001000000}"/>
    <dataValidation allowBlank="1" showInputMessage="1" showErrorMessage="1" prompt="= Proportion of rental not directly attributable to supplies before GST registration x Pre-registration GST incurred" sqref="K14:K15" xr:uid="{00000000-0002-0000-1100-000002000000}"/>
    <dataValidation type="decimal" operator="greaterThanOrEqual" allowBlank="1" showInputMessage="1" showErrorMessage="1" sqref="C16:C35" xr:uid="{00000000-0002-0000-1100-000003000000}">
      <formula1>0</formula1>
    </dataValidation>
    <dataValidation type="list" allowBlank="1" showInputMessage="1" showErrorMessage="1" sqref="F16:F35" xr:uid="{00000000-0002-0000-1100-000004000000}">
      <formula1>$N$8:$N$11</formula1>
    </dataValidation>
    <dataValidation type="whole" operator="greaterThanOrEqual" allowBlank="1" showInputMessage="1" showErrorMessage="1" sqref="J16:J35 D16:D35" xr:uid="{00000000-0002-0000-1100-000005000000}">
      <formula1>0</formula1>
    </dataValidation>
    <dataValidation operator="greaterThanOrEqual" allowBlank="1" showInputMessage="1" showErrorMessage="1" sqref="F52:F234 F37 E16:E35 K16:L35" xr:uid="{00000000-0002-0000-1100-000006000000}"/>
  </dataValidations>
  <pageMargins left="0.7" right="0.7" top="0.75" bottom="0.75" header="0.3" footer="0.3"/>
  <drawing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R237"/>
  <sheetViews>
    <sheetView showGridLines="0" zoomScale="85" zoomScaleNormal="85" workbookViewId="0"/>
  </sheetViews>
  <sheetFormatPr defaultColWidth="0" defaultRowHeight="15" customHeight="1" zeroHeight="1" x14ac:dyDescent="0.25"/>
  <cols>
    <col min="1" max="1" width="9.140625" customWidth="1"/>
    <col min="2" max="2" width="34.7109375" customWidth="1"/>
    <col min="3" max="3" width="30.85546875" customWidth="1"/>
    <col min="4" max="4" width="21.5703125" customWidth="1"/>
    <col min="5" max="5" width="13.85546875" customWidth="1"/>
    <col min="6" max="6" width="41.7109375" customWidth="1"/>
    <col min="7" max="7" width="18.85546875" bestFit="1" customWidth="1"/>
    <col min="8" max="8" width="9.140625" customWidth="1"/>
    <col min="9" max="9" width="27.85546875" hidden="1" customWidth="1"/>
    <col min="10" max="18" width="0" hidden="1" customWidth="1"/>
    <col min="19" max="16384" width="9.140625" hidden="1"/>
  </cols>
  <sheetData>
    <row r="1" spans="1:18" ht="109.5" customHeight="1" x14ac:dyDescent="0.4">
      <c r="B1" s="266" t="s">
        <v>167</v>
      </c>
      <c r="Q1" s="36"/>
      <c r="R1" s="36"/>
    </row>
    <row r="2" spans="1:18" ht="18" x14ac:dyDescent="0.25">
      <c r="B2" s="62" t="s">
        <v>3</v>
      </c>
      <c r="C2" s="408">
        <f>'2.Declaration'!E7</f>
        <v>0</v>
      </c>
      <c r="D2" s="408"/>
      <c r="E2" s="408"/>
      <c r="F2" s="20"/>
      <c r="G2" s="20"/>
      <c r="H2" s="20"/>
      <c r="I2" s="20"/>
      <c r="J2" s="20"/>
      <c r="K2" s="20"/>
      <c r="Q2" s="36"/>
      <c r="R2" s="36"/>
    </row>
    <row r="3" spans="1:18" ht="18" x14ac:dyDescent="0.25">
      <c r="B3" s="64" t="s">
        <v>4</v>
      </c>
      <c r="C3" s="409">
        <f>'2.Declaration'!E11</f>
        <v>0</v>
      </c>
      <c r="D3" s="410"/>
      <c r="E3" s="410"/>
      <c r="F3" s="65"/>
      <c r="G3" s="20"/>
      <c r="H3" s="20"/>
      <c r="I3" s="20"/>
      <c r="J3" s="20"/>
      <c r="K3" s="20"/>
      <c r="Q3" s="36"/>
      <c r="R3" s="36"/>
    </row>
    <row r="4" spans="1:18" ht="18" x14ac:dyDescent="0.25">
      <c r="B4" s="66" t="s">
        <v>11</v>
      </c>
      <c r="C4" s="382">
        <f>'2.Declaration'!E15</f>
        <v>0</v>
      </c>
      <c r="D4" s="383"/>
      <c r="E4" s="383"/>
      <c r="F4" s="67"/>
      <c r="G4" s="24"/>
      <c r="H4" s="24"/>
      <c r="I4" s="24"/>
      <c r="J4" s="24"/>
      <c r="K4" s="24"/>
      <c r="Q4" s="36"/>
      <c r="R4" s="36"/>
    </row>
    <row r="5" spans="1:18" ht="18" x14ac:dyDescent="0.25">
      <c r="B5" s="267"/>
      <c r="C5" s="268"/>
      <c r="D5" s="268"/>
      <c r="E5" s="268"/>
      <c r="F5" s="24"/>
      <c r="G5" s="24"/>
      <c r="H5" s="24"/>
      <c r="I5" s="24"/>
      <c r="J5" s="24"/>
      <c r="K5" s="24"/>
      <c r="Q5" s="36"/>
      <c r="R5" s="36"/>
    </row>
    <row r="6" spans="1:18" ht="18" x14ac:dyDescent="0.25">
      <c r="B6" s="370" t="s">
        <v>103</v>
      </c>
      <c r="C6" s="370"/>
      <c r="D6" s="370"/>
      <c r="E6" s="370"/>
      <c r="F6" s="370"/>
      <c r="G6" s="370"/>
      <c r="H6" s="24"/>
      <c r="I6" s="24"/>
      <c r="J6" s="24"/>
      <c r="K6" s="24"/>
      <c r="Q6" s="36"/>
      <c r="R6" s="36"/>
    </row>
    <row r="7" spans="1:18" x14ac:dyDescent="0.25">
      <c r="M7" s="36"/>
    </row>
    <row r="8" spans="1:18" ht="18" x14ac:dyDescent="0.25">
      <c r="A8" s="3" t="s">
        <v>96</v>
      </c>
      <c r="B8" s="497" t="s">
        <v>168</v>
      </c>
      <c r="C8" s="498"/>
      <c r="D8" s="498"/>
      <c r="E8" s="498"/>
      <c r="F8" s="99"/>
      <c r="G8" s="199"/>
      <c r="H8" s="25"/>
      <c r="I8" s="25"/>
      <c r="J8" s="25"/>
      <c r="K8" s="25"/>
      <c r="L8" s="25"/>
      <c r="M8" s="63" t="s">
        <v>9</v>
      </c>
    </row>
    <row r="9" spans="1:18" x14ac:dyDescent="0.25">
      <c r="B9" s="339"/>
      <c r="C9" s="340"/>
      <c r="D9" s="340"/>
      <c r="E9" s="258"/>
      <c r="F9" s="258"/>
      <c r="G9" s="55"/>
      <c r="L9" s="59"/>
      <c r="M9" s="63" t="s">
        <v>10</v>
      </c>
    </row>
    <row r="10" spans="1:18" ht="17.25" customHeight="1" x14ac:dyDescent="0.25">
      <c r="B10" s="341" t="s">
        <v>173</v>
      </c>
      <c r="C10" s="342"/>
      <c r="D10" s="342"/>
      <c r="E10" s="342"/>
      <c r="F10" s="342"/>
      <c r="G10" s="1" t="s">
        <v>180</v>
      </c>
      <c r="H10" s="56"/>
      <c r="M10" s="63" t="s">
        <v>104</v>
      </c>
    </row>
    <row r="11" spans="1:18" ht="22.5" customHeight="1" x14ac:dyDescent="0.25">
      <c r="B11" s="343" t="s">
        <v>170</v>
      </c>
      <c r="C11" s="344"/>
      <c r="D11" s="344"/>
      <c r="E11" s="344"/>
      <c r="F11" s="344"/>
      <c r="G11" s="200"/>
      <c r="H11" s="233"/>
      <c r="I11" s="200"/>
      <c r="J11" s="200"/>
      <c r="K11" s="200"/>
      <c r="L11" s="59"/>
      <c r="M11" s="59" t="e">
        <f>IF(#REF!="Yes",1,0)</f>
        <v>#REF!</v>
      </c>
    </row>
    <row r="12" spans="1:18" ht="68.25" customHeight="1" x14ac:dyDescent="0.25">
      <c r="B12" s="330" t="s">
        <v>171</v>
      </c>
      <c r="C12" s="331"/>
      <c r="D12" s="331"/>
      <c r="E12" s="331"/>
      <c r="F12" s="331"/>
      <c r="G12" s="201"/>
      <c r="H12" s="234"/>
      <c r="I12" s="269" t="b">
        <v>0</v>
      </c>
      <c r="J12" s="201" t="str">
        <f>CONCATENATE(I12,I15,I16)</f>
        <v>FALSEFALSEFALSE</v>
      </c>
      <c r="K12" s="201"/>
      <c r="L12" s="59"/>
      <c r="M12" s="59"/>
    </row>
    <row r="13" spans="1:18" ht="21.75" customHeight="1" x14ac:dyDescent="0.25">
      <c r="B13" s="504" t="s">
        <v>172</v>
      </c>
      <c r="C13" s="505"/>
      <c r="D13" s="237"/>
      <c r="E13" s="237"/>
      <c r="F13" s="237"/>
      <c r="G13" s="230"/>
      <c r="H13" s="235"/>
    </row>
    <row r="14" spans="1:18" ht="48.75" customHeight="1" x14ac:dyDescent="0.25">
      <c r="B14" s="334" t="s">
        <v>178</v>
      </c>
      <c r="C14" s="335"/>
      <c r="D14" s="335"/>
      <c r="E14" s="335"/>
      <c r="F14" s="335"/>
      <c r="G14" s="231"/>
      <c r="H14" s="235"/>
    </row>
    <row r="15" spans="1:18" ht="144" customHeight="1" x14ac:dyDescent="0.25">
      <c r="B15" s="332" t="s">
        <v>174</v>
      </c>
      <c r="C15" s="333"/>
      <c r="D15" s="333"/>
      <c r="E15" s="333"/>
      <c r="F15" s="333"/>
      <c r="G15" s="277" t="s">
        <v>181</v>
      </c>
      <c r="H15" s="234"/>
      <c r="I15" s="252" t="b">
        <v>0</v>
      </c>
    </row>
    <row r="16" spans="1:18" ht="198" customHeight="1" x14ac:dyDescent="0.25">
      <c r="B16" s="332" t="s">
        <v>179</v>
      </c>
      <c r="C16" s="333"/>
      <c r="D16" s="333"/>
      <c r="E16" s="333"/>
      <c r="F16" s="333"/>
      <c r="G16" s="277" t="s">
        <v>181</v>
      </c>
      <c r="H16" s="234"/>
      <c r="I16" s="252" t="b">
        <v>0</v>
      </c>
    </row>
    <row r="17" spans="2:9" ht="27" customHeight="1" x14ac:dyDescent="0.25">
      <c r="E17" s="1"/>
      <c r="I17" s="303"/>
    </row>
    <row r="18" spans="2:9" ht="39.75" customHeight="1" x14ac:dyDescent="0.25">
      <c r="B18" s="366" t="s">
        <v>228</v>
      </c>
      <c r="C18" s="367"/>
      <c r="D18" s="366" t="s">
        <v>229</v>
      </c>
      <c r="E18" s="367"/>
      <c r="F18" s="502"/>
      <c r="G18" s="503"/>
      <c r="I18" s="303"/>
    </row>
    <row r="19" spans="2:9" ht="39" customHeight="1" x14ac:dyDescent="0.25">
      <c r="B19" s="494" t="s">
        <v>6</v>
      </c>
      <c r="C19" s="202" t="s">
        <v>152</v>
      </c>
      <c r="D19" s="488">
        <f>'4.Goods within 6 months'!H37</f>
        <v>0</v>
      </c>
      <c r="E19" s="488"/>
      <c r="F19" s="502"/>
      <c r="G19" s="503"/>
    </row>
    <row r="20" spans="2:9" ht="18" customHeight="1" x14ac:dyDescent="0.25">
      <c r="B20" s="495"/>
      <c r="C20" s="202" t="s">
        <v>74</v>
      </c>
      <c r="D20" s="488">
        <f>'8a.Services'!H34</f>
        <v>0</v>
      </c>
      <c r="E20" s="488"/>
      <c r="F20" s="502"/>
      <c r="G20" s="503"/>
    </row>
    <row r="21" spans="2:9" ht="18" customHeight="1" x14ac:dyDescent="0.25">
      <c r="B21" s="496"/>
      <c r="C21" s="202" t="s">
        <v>96</v>
      </c>
      <c r="D21" s="488">
        <f>'9.Property Rental &amp; Utilities'!K36</f>
        <v>0</v>
      </c>
      <c r="E21" s="488"/>
      <c r="F21" s="502"/>
      <c r="G21" s="503"/>
    </row>
    <row r="22" spans="2:9" ht="18" customHeight="1" x14ac:dyDescent="0.25">
      <c r="B22" s="489" t="s">
        <v>151</v>
      </c>
      <c r="C22" s="202" t="s">
        <v>22</v>
      </c>
      <c r="D22" s="488">
        <f>'5a.Consumables &amp; Trading Stocks'!H37</f>
        <v>0</v>
      </c>
      <c r="E22" s="488"/>
      <c r="F22" s="502"/>
      <c r="G22" s="503"/>
    </row>
    <row r="23" spans="2:9" x14ac:dyDescent="0.25">
      <c r="B23" s="490"/>
      <c r="C23" s="203" t="s">
        <v>28</v>
      </c>
      <c r="D23" s="488">
        <f>'5b.Raw Materials'!J42</f>
        <v>0</v>
      </c>
      <c r="E23" s="488"/>
      <c r="F23" s="502"/>
      <c r="G23" s="503"/>
    </row>
    <row r="24" spans="2:9" x14ac:dyDescent="0.25">
      <c r="B24" s="490"/>
      <c r="C24" s="203" t="s">
        <v>35</v>
      </c>
      <c r="D24" s="488">
        <f>'5c.Movable Property'!I36</f>
        <v>0</v>
      </c>
      <c r="E24" s="488"/>
      <c r="F24" s="502"/>
      <c r="G24" s="503"/>
    </row>
    <row r="25" spans="2:9" x14ac:dyDescent="0.25">
      <c r="B25" s="490"/>
      <c r="C25" s="203" t="s">
        <v>105</v>
      </c>
      <c r="D25" s="488">
        <f>'5d.Non-Residential Property'!J38 + '5d.Non-Residential Property (2)'!J38 + '5d.Non-Residential Property (3)'!J38</f>
        <v>0</v>
      </c>
      <c r="E25" s="488"/>
      <c r="F25" s="502"/>
      <c r="G25" s="503"/>
    </row>
    <row r="26" spans="2:9" x14ac:dyDescent="0.25">
      <c r="B26" s="491"/>
      <c r="C26" s="203" t="s">
        <v>106</v>
      </c>
      <c r="D26" s="492">
        <f>'5e.Building Fixtures'!F39</f>
        <v>0</v>
      </c>
      <c r="E26" s="493"/>
      <c r="F26" s="502"/>
      <c r="G26" s="503"/>
    </row>
    <row r="27" spans="2:9" x14ac:dyDescent="0.25">
      <c r="B27" s="347" t="s">
        <v>107</v>
      </c>
      <c r="C27" s="347"/>
      <c r="D27" s="488">
        <f>'6.Renovation'!J35</f>
        <v>0</v>
      </c>
      <c r="E27" s="488"/>
      <c r="F27" s="502"/>
      <c r="G27" s="503"/>
    </row>
    <row r="28" spans="2:9" x14ac:dyDescent="0.25">
      <c r="B28" s="347" t="s">
        <v>70</v>
      </c>
      <c r="C28" s="347"/>
      <c r="D28" s="488">
        <f>'7.Construction'!$K$36 + '7.Construction (2)'!$K$36 + '7.Construction (3)'!$K$36</f>
        <v>0</v>
      </c>
      <c r="E28" s="488"/>
      <c r="F28" s="502"/>
      <c r="G28" s="503"/>
    </row>
    <row r="29" spans="2:9" ht="18" x14ac:dyDescent="0.25">
      <c r="B29" s="499" t="s">
        <v>108</v>
      </c>
      <c r="C29" s="500"/>
      <c r="D29" s="501">
        <f>SUM(D19:E28)</f>
        <v>0</v>
      </c>
      <c r="E29" s="501"/>
      <c r="F29" s="502"/>
      <c r="G29" s="503"/>
    </row>
    <row r="30" spans="2:9" ht="27" customHeight="1" x14ac:dyDescent="0.25">
      <c r="F30" s="175"/>
    </row>
    <row r="31" spans="2:9" ht="15.75" customHeight="1" x14ac:dyDescent="0.25">
      <c r="B31" s="486" t="s">
        <v>242</v>
      </c>
      <c r="C31" s="487"/>
      <c r="D31" s="487"/>
      <c r="E31" s="487"/>
      <c r="F31" s="487"/>
      <c r="G31" s="487"/>
    </row>
    <row r="32" spans="2:9" ht="108.75" customHeight="1" x14ac:dyDescent="0.25">
      <c r="B32" s="487"/>
      <c r="C32" s="487"/>
      <c r="D32" s="487"/>
      <c r="E32" s="487"/>
      <c r="F32" s="487"/>
      <c r="G32" s="487"/>
    </row>
    <row r="33" spans="2:6" ht="108.75" customHeight="1" x14ac:dyDescent="0.25">
      <c r="B33" s="204"/>
      <c r="C33" s="204"/>
      <c r="D33" s="204"/>
      <c r="E33" s="204"/>
      <c r="F33" s="175"/>
    </row>
    <row r="34" spans="2:6" hidden="1" x14ac:dyDescent="0.25">
      <c r="F34" s="175"/>
    </row>
    <row r="35" spans="2:6" hidden="1" x14ac:dyDescent="0.25">
      <c r="F35" s="175"/>
    </row>
    <row r="36" spans="2:6" hidden="1" x14ac:dyDescent="0.25">
      <c r="F36" s="175"/>
    </row>
    <row r="37" spans="2:6" hidden="1" x14ac:dyDescent="0.25">
      <c r="F37" s="175"/>
    </row>
    <row r="38" spans="2:6" hidden="1" x14ac:dyDescent="0.25">
      <c r="F38" s="175"/>
    </row>
    <row r="39" spans="2:6" hidden="1" x14ac:dyDescent="0.25">
      <c r="F39" s="175"/>
    </row>
    <row r="40" spans="2:6" hidden="1" x14ac:dyDescent="0.25">
      <c r="F40" s="175"/>
    </row>
    <row r="41" spans="2:6" hidden="1" x14ac:dyDescent="0.25">
      <c r="F41" s="175"/>
    </row>
    <row r="42" spans="2:6" hidden="1" x14ac:dyDescent="0.25">
      <c r="F42" s="175"/>
    </row>
    <row r="43" spans="2:6" hidden="1" x14ac:dyDescent="0.25">
      <c r="F43" s="175"/>
    </row>
    <row r="44" spans="2:6" hidden="1" x14ac:dyDescent="0.25">
      <c r="F44" s="175"/>
    </row>
    <row r="45" spans="2:6" hidden="1" x14ac:dyDescent="0.25">
      <c r="F45" s="175"/>
    </row>
    <row r="46" spans="2:6" hidden="1" x14ac:dyDescent="0.25">
      <c r="F46" s="175"/>
    </row>
    <row r="47" spans="2:6" hidden="1" x14ac:dyDescent="0.25">
      <c r="F47" s="175"/>
    </row>
    <row r="48" spans="2:6" hidden="1" x14ac:dyDescent="0.25">
      <c r="F48" s="175"/>
    </row>
    <row r="49" spans="6:6" hidden="1" x14ac:dyDescent="0.25">
      <c r="F49" s="175"/>
    </row>
    <row r="50" spans="6:6" hidden="1" x14ac:dyDescent="0.25">
      <c r="F50" s="175"/>
    </row>
    <row r="51" spans="6:6" hidden="1" x14ac:dyDescent="0.25">
      <c r="F51" s="175"/>
    </row>
    <row r="52" spans="6:6" hidden="1" x14ac:dyDescent="0.25">
      <c r="F52" s="175"/>
    </row>
    <row r="53" spans="6:6" hidden="1" x14ac:dyDescent="0.25">
      <c r="F53" s="175"/>
    </row>
    <row r="54" spans="6:6" hidden="1" x14ac:dyDescent="0.25">
      <c r="F54" s="175"/>
    </row>
    <row r="55" spans="6:6" hidden="1" x14ac:dyDescent="0.25">
      <c r="F55" s="175"/>
    </row>
    <row r="56" spans="6:6" hidden="1" x14ac:dyDescent="0.25">
      <c r="F56" s="175"/>
    </row>
    <row r="57" spans="6:6" hidden="1" x14ac:dyDescent="0.25">
      <c r="F57" s="175"/>
    </row>
    <row r="58" spans="6:6" hidden="1" x14ac:dyDescent="0.25">
      <c r="F58" s="175"/>
    </row>
    <row r="59" spans="6:6" hidden="1" x14ac:dyDescent="0.25">
      <c r="F59" s="175"/>
    </row>
    <row r="60" spans="6:6" hidden="1" x14ac:dyDescent="0.25">
      <c r="F60" s="175"/>
    </row>
    <row r="61" spans="6:6" hidden="1" x14ac:dyDescent="0.25">
      <c r="F61" s="175"/>
    </row>
    <row r="62" spans="6:6" hidden="1" x14ac:dyDescent="0.25">
      <c r="F62" s="175"/>
    </row>
    <row r="63" spans="6:6" hidden="1" x14ac:dyDescent="0.25">
      <c r="F63" s="175"/>
    </row>
    <row r="64" spans="6:6" hidden="1" x14ac:dyDescent="0.25">
      <c r="F64" s="175"/>
    </row>
    <row r="65" spans="6:6" hidden="1" x14ac:dyDescent="0.25">
      <c r="F65" s="175"/>
    </row>
    <row r="66" spans="6:6" hidden="1" x14ac:dyDescent="0.25">
      <c r="F66" s="175"/>
    </row>
    <row r="67" spans="6:6" hidden="1" x14ac:dyDescent="0.25">
      <c r="F67" s="175"/>
    </row>
    <row r="68" spans="6:6" hidden="1" x14ac:dyDescent="0.25">
      <c r="F68" s="175"/>
    </row>
    <row r="69" spans="6:6" hidden="1" x14ac:dyDescent="0.25">
      <c r="F69" s="175"/>
    </row>
    <row r="70" spans="6:6" hidden="1" x14ac:dyDescent="0.25">
      <c r="F70" s="175"/>
    </row>
    <row r="71" spans="6:6" hidden="1" x14ac:dyDescent="0.25">
      <c r="F71" s="175"/>
    </row>
    <row r="72" spans="6:6" hidden="1" x14ac:dyDescent="0.25">
      <c r="F72" s="175"/>
    </row>
    <row r="73" spans="6:6" hidden="1" x14ac:dyDescent="0.25">
      <c r="F73" s="175"/>
    </row>
    <row r="74" spans="6:6" hidden="1" x14ac:dyDescent="0.25">
      <c r="F74" s="175"/>
    </row>
    <row r="75" spans="6:6" hidden="1" x14ac:dyDescent="0.25">
      <c r="F75" s="175"/>
    </row>
    <row r="76" spans="6:6" hidden="1" x14ac:dyDescent="0.25">
      <c r="F76" s="175"/>
    </row>
    <row r="77" spans="6:6" hidden="1" x14ac:dyDescent="0.25">
      <c r="F77" s="175"/>
    </row>
    <row r="78" spans="6:6" hidden="1" x14ac:dyDescent="0.25">
      <c r="F78" s="175"/>
    </row>
    <row r="79" spans="6:6" hidden="1" x14ac:dyDescent="0.25">
      <c r="F79" s="175"/>
    </row>
    <row r="80" spans="6:6" hidden="1" x14ac:dyDescent="0.25">
      <c r="F80" s="175"/>
    </row>
    <row r="81" spans="6:6" hidden="1" x14ac:dyDescent="0.25">
      <c r="F81" s="175"/>
    </row>
    <row r="82" spans="6:6" hidden="1" x14ac:dyDescent="0.25">
      <c r="F82" s="175"/>
    </row>
    <row r="83" spans="6:6" hidden="1" x14ac:dyDescent="0.25">
      <c r="F83" s="175"/>
    </row>
    <row r="84" spans="6:6" hidden="1" x14ac:dyDescent="0.25">
      <c r="F84" s="175"/>
    </row>
    <row r="85" spans="6:6" hidden="1" x14ac:dyDescent="0.25">
      <c r="F85" s="175"/>
    </row>
    <row r="86" spans="6:6" hidden="1" x14ac:dyDescent="0.25">
      <c r="F86" s="175"/>
    </row>
    <row r="87" spans="6:6" hidden="1" x14ac:dyDescent="0.25">
      <c r="F87" s="175"/>
    </row>
    <row r="88" spans="6:6" hidden="1" x14ac:dyDescent="0.25">
      <c r="F88" s="175"/>
    </row>
    <row r="89" spans="6:6" hidden="1" x14ac:dyDescent="0.25">
      <c r="F89" s="175"/>
    </row>
    <row r="90" spans="6:6" hidden="1" x14ac:dyDescent="0.25">
      <c r="F90" s="175"/>
    </row>
    <row r="91" spans="6:6" hidden="1" x14ac:dyDescent="0.25">
      <c r="F91" s="175"/>
    </row>
    <row r="92" spans="6:6" hidden="1" x14ac:dyDescent="0.25">
      <c r="F92" s="175"/>
    </row>
    <row r="93" spans="6:6" hidden="1" x14ac:dyDescent="0.25">
      <c r="F93" s="175"/>
    </row>
    <row r="94" spans="6:6" hidden="1" x14ac:dyDescent="0.25">
      <c r="F94" s="175"/>
    </row>
    <row r="95" spans="6:6" hidden="1" x14ac:dyDescent="0.25">
      <c r="F95" s="175"/>
    </row>
    <row r="96" spans="6:6" hidden="1" x14ac:dyDescent="0.25">
      <c r="F96" s="175"/>
    </row>
    <row r="97" spans="6:6" hidden="1" x14ac:dyDescent="0.25">
      <c r="F97" s="175"/>
    </row>
    <row r="98" spans="6:6" hidden="1" x14ac:dyDescent="0.25">
      <c r="F98" s="175"/>
    </row>
    <row r="99" spans="6:6" hidden="1" x14ac:dyDescent="0.25">
      <c r="F99" s="175"/>
    </row>
    <row r="100" spans="6:6" hidden="1" x14ac:dyDescent="0.25">
      <c r="F100" s="175"/>
    </row>
    <row r="101" spans="6:6" hidden="1" x14ac:dyDescent="0.25">
      <c r="F101" s="175"/>
    </row>
    <row r="102" spans="6:6" hidden="1" x14ac:dyDescent="0.25">
      <c r="F102" s="175"/>
    </row>
    <row r="103" spans="6:6" hidden="1" x14ac:dyDescent="0.25">
      <c r="F103" s="175"/>
    </row>
    <row r="104" spans="6:6" hidden="1" x14ac:dyDescent="0.25">
      <c r="F104" s="175"/>
    </row>
    <row r="105" spans="6:6" hidden="1" x14ac:dyDescent="0.25">
      <c r="F105" s="175"/>
    </row>
    <row r="106" spans="6:6" hidden="1" x14ac:dyDescent="0.25">
      <c r="F106" s="175"/>
    </row>
    <row r="107" spans="6:6" hidden="1" x14ac:dyDescent="0.25">
      <c r="F107" s="175"/>
    </row>
    <row r="108" spans="6:6" hidden="1" x14ac:dyDescent="0.25">
      <c r="F108" s="175"/>
    </row>
    <row r="109" spans="6:6" hidden="1" x14ac:dyDescent="0.25">
      <c r="F109" s="175"/>
    </row>
    <row r="110" spans="6:6" hidden="1" x14ac:dyDescent="0.25">
      <c r="F110" s="175"/>
    </row>
    <row r="111" spans="6:6" hidden="1" x14ac:dyDescent="0.25">
      <c r="F111" s="175"/>
    </row>
    <row r="112" spans="6:6" hidden="1" x14ac:dyDescent="0.25">
      <c r="F112" s="175"/>
    </row>
    <row r="113" spans="6:6" hidden="1" x14ac:dyDescent="0.25">
      <c r="F113" s="175"/>
    </row>
    <row r="114" spans="6:6" hidden="1" x14ac:dyDescent="0.25">
      <c r="F114" s="175"/>
    </row>
    <row r="115" spans="6:6" hidden="1" x14ac:dyDescent="0.25">
      <c r="F115" s="175"/>
    </row>
    <row r="116" spans="6:6" hidden="1" x14ac:dyDescent="0.25">
      <c r="F116" s="175"/>
    </row>
    <row r="117" spans="6:6" hidden="1" x14ac:dyDescent="0.25">
      <c r="F117" s="175"/>
    </row>
    <row r="118" spans="6:6" hidden="1" x14ac:dyDescent="0.25">
      <c r="F118" s="175"/>
    </row>
    <row r="119" spans="6:6" hidden="1" x14ac:dyDescent="0.25">
      <c r="F119" s="175"/>
    </row>
    <row r="120" spans="6:6" hidden="1" x14ac:dyDescent="0.25">
      <c r="F120" s="175"/>
    </row>
    <row r="121" spans="6:6" hidden="1" x14ac:dyDescent="0.25">
      <c r="F121" s="175"/>
    </row>
    <row r="122" spans="6:6" hidden="1" x14ac:dyDescent="0.25">
      <c r="F122" s="175"/>
    </row>
    <row r="123" spans="6:6" hidden="1" x14ac:dyDescent="0.25">
      <c r="F123" s="175"/>
    </row>
    <row r="124" spans="6:6" hidden="1" x14ac:dyDescent="0.25">
      <c r="F124" s="175"/>
    </row>
    <row r="125" spans="6:6" hidden="1" x14ac:dyDescent="0.25">
      <c r="F125" s="175"/>
    </row>
    <row r="126" spans="6:6" hidden="1" x14ac:dyDescent="0.25">
      <c r="F126" s="175"/>
    </row>
    <row r="127" spans="6:6" hidden="1" x14ac:dyDescent="0.25">
      <c r="F127" s="175"/>
    </row>
    <row r="128" spans="6:6" hidden="1" x14ac:dyDescent="0.25">
      <c r="F128" s="175"/>
    </row>
    <row r="129" spans="6:6" hidden="1" x14ac:dyDescent="0.25">
      <c r="F129" s="175"/>
    </row>
    <row r="130" spans="6:6" hidden="1" x14ac:dyDescent="0.25">
      <c r="F130" s="175"/>
    </row>
    <row r="131" spans="6:6" hidden="1" x14ac:dyDescent="0.25">
      <c r="F131" s="175"/>
    </row>
    <row r="132" spans="6:6" hidden="1" x14ac:dyDescent="0.25">
      <c r="F132" s="175"/>
    </row>
    <row r="133" spans="6:6" hidden="1" x14ac:dyDescent="0.25">
      <c r="F133" s="175"/>
    </row>
    <row r="134" spans="6:6" hidden="1" x14ac:dyDescent="0.25">
      <c r="F134" s="175"/>
    </row>
    <row r="135" spans="6:6" hidden="1" x14ac:dyDescent="0.25">
      <c r="F135" s="175"/>
    </row>
    <row r="136" spans="6:6" hidden="1" x14ac:dyDescent="0.25">
      <c r="F136" s="175"/>
    </row>
    <row r="137" spans="6:6" hidden="1" x14ac:dyDescent="0.25">
      <c r="F137" s="175"/>
    </row>
    <row r="138" spans="6:6" hidden="1" x14ac:dyDescent="0.25">
      <c r="F138" s="175"/>
    </row>
    <row r="139" spans="6:6" hidden="1" x14ac:dyDescent="0.25">
      <c r="F139" s="175"/>
    </row>
    <row r="140" spans="6:6" hidden="1" x14ac:dyDescent="0.25">
      <c r="F140" s="175"/>
    </row>
    <row r="141" spans="6:6" hidden="1" x14ac:dyDescent="0.25">
      <c r="F141" s="175"/>
    </row>
    <row r="142" spans="6:6" hidden="1" x14ac:dyDescent="0.25">
      <c r="F142" s="175"/>
    </row>
    <row r="143" spans="6:6" hidden="1" x14ac:dyDescent="0.25">
      <c r="F143" s="175"/>
    </row>
    <row r="144" spans="6:6" hidden="1" x14ac:dyDescent="0.25">
      <c r="F144" s="175"/>
    </row>
    <row r="145" spans="6:6" hidden="1" x14ac:dyDescent="0.25">
      <c r="F145" s="175"/>
    </row>
    <row r="146" spans="6:6" hidden="1" x14ac:dyDescent="0.25">
      <c r="F146" s="175"/>
    </row>
    <row r="147" spans="6:6" hidden="1" x14ac:dyDescent="0.25">
      <c r="F147" s="175"/>
    </row>
    <row r="148" spans="6:6" hidden="1" x14ac:dyDescent="0.25">
      <c r="F148" s="175"/>
    </row>
    <row r="149" spans="6:6" hidden="1" x14ac:dyDescent="0.25">
      <c r="F149" s="175"/>
    </row>
    <row r="150" spans="6:6" hidden="1" x14ac:dyDescent="0.25">
      <c r="F150" s="175"/>
    </row>
    <row r="151" spans="6:6" hidden="1" x14ac:dyDescent="0.25">
      <c r="F151" s="175"/>
    </row>
    <row r="152" spans="6:6" hidden="1" x14ac:dyDescent="0.25">
      <c r="F152" s="175"/>
    </row>
    <row r="153" spans="6:6" hidden="1" x14ac:dyDescent="0.25">
      <c r="F153" s="175"/>
    </row>
    <row r="154" spans="6:6" hidden="1" x14ac:dyDescent="0.25">
      <c r="F154" s="175"/>
    </row>
    <row r="155" spans="6:6" hidden="1" x14ac:dyDescent="0.25">
      <c r="F155" s="175"/>
    </row>
    <row r="156" spans="6:6" hidden="1" x14ac:dyDescent="0.25">
      <c r="F156" s="175"/>
    </row>
    <row r="157" spans="6:6" hidden="1" x14ac:dyDescent="0.25">
      <c r="F157" s="175"/>
    </row>
    <row r="158" spans="6:6" hidden="1" x14ac:dyDescent="0.25">
      <c r="F158" s="175"/>
    </row>
    <row r="159" spans="6:6" hidden="1" x14ac:dyDescent="0.25">
      <c r="F159" s="175"/>
    </row>
    <row r="160" spans="6:6" hidden="1" x14ac:dyDescent="0.25">
      <c r="F160" s="175"/>
    </row>
    <row r="161" spans="6:6" hidden="1" x14ac:dyDescent="0.25">
      <c r="F161" s="175"/>
    </row>
    <row r="162" spans="6:6" hidden="1" x14ac:dyDescent="0.25">
      <c r="F162" s="175"/>
    </row>
    <row r="163" spans="6:6" hidden="1" x14ac:dyDescent="0.25">
      <c r="F163" s="175"/>
    </row>
    <row r="164" spans="6:6" hidden="1" x14ac:dyDescent="0.25">
      <c r="F164" s="175"/>
    </row>
    <row r="165" spans="6:6" hidden="1" x14ac:dyDescent="0.25">
      <c r="F165" s="175"/>
    </row>
    <row r="166" spans="6:6" hidden="1" x14ac:dyDescent="0.25">
      <c r="F166" s="175"/>
    </row>
    <row r="167" spans="6:6" hidden="1" x14ac:dyDescent="0.25">
      <c r="F167" s="175"/>
    </row>
    <row r="168" spans="6:6" hidden="1" x14ac:dyDescent="0.25">
      <c r="F168" s="175"/>
    </row>
    <row r="169" spans="6:6" hidden="1" x14ac:dyDescent="0.25">
      <c r="F169" s="175"/>
    </row>
    <row r="170" spans="6:6" hidden="1" x14ac:dyDescent="0.25">
      <c r="F170" s="175"/>
    </row>
    <row r="171" spans="6:6" hidden="1" x14ac:dyDescent="0.25">
      <c r="F171" s="175"/>
    </row>
    <row r="172" spans="6:6" hidden="1" x14ac:dyDescent="0.25">
      <c r="F172" s="175"/>
    </row>
    <row r="173" spans="6:6" hidden="1" x14ac:dyDescent="0.25">
      <c r="F173" s="175"/>
    </row>
    <row r="174" spans="6:6" hidden="1" x14ac:dyDescent="0.25">
      <c r="F174" s="175"/>
    </row>
    <row r="175" spans="6:6" hidden="1" x14ac:dyDescent="0.25">
      <c r="F175" s="175"/>
    </row>
    <row r="176" spans="6:6" hidden="1" x14ac:dyDescent="0.25">
      <c r="F176" s="175"/>
    </row>
    <row r="177" spans="6:6" hidden="1" x14ac:dyDescent="0.25">
      <c r="F177" s="175"/>
    </row>
    <row r="178" spans="6:6" hidden="1" x14ac:dyDescent="0.25">
      <c r="F178" s="175"/>
    </row>
    <row r="179" spans="6:6" hidden="1" x14ac:dyDescent="0.25">
      <c r="F179" s="175"/>
    </row>
    <row r="180" spans="6:6" hidden="1" x14ac:dyDescent="0.25">
      <c r="F180" s="175"/>
    </row>
    <row r="181" spans="6:6" hidden="1" x14ac:dyDescent="0.25">
      <c r="F181" s="175"/>
    </row>
    <row r="182" spans="6:6" hidden="1" x14ac:dyDescent="0.25">
      <c r="F182" s="175"/>
    </row>
    <row r="183" spans="6:6" hidden="1" x14ac:dyDescent="0.25">
      <c r="F183" s="175"/>
    </row>
    <row r="184" spans="6:6" hidden="1" x14ac:dyDescent="0.25">
      <c r="F184" s="175"/>
    </row>
    <row r="185" spans="6:6" hidden="1" x14ac:dyDescent="0.25">
      <c r="F185" s="175"/>
    </row>
    <row r="186" spans="6:6" hidden="1" x14ac:dyDescent="0.25">
      <c r="F186" s="175"/>
    </row>
    <row r="187" spans="6:6" hidden="1" x14ac:dyDescent="0.25">
      <c r="F187" s="175"/>
    </row>
    <row r="188" spans="6:6" hidden="1" x14ac:dyDescent="0.25">
      <c r="F188" s="175"/>
    </row>
    <row r="189" spans="6:6" hidden="1" x14ac:dyDescent="0.25">
      <c r="F189" s="175"/>
    </row>
    <row r="190" spans="6:6" hidden="1" x14ac:dyDescent="0.25">
      <c r="F190" s="175"/>
    </row>
    <row r="191" spans="6:6" hidden="1" x14ac:dyDescent="0.25">
      <c r="F191" s="175"/>
    </row>
    <row r="192" spans="6:6" hidden="1" x14ac:dyDescent="0.25">
      <c r="F192" s="175"/>
    </row>
    <row r="193" spans="6:6" hidden="1" x14ac:dyDescent="0.25">
      <c r="F193" s="175"/>
    </row>
    <row r="194" spans="6:6" hidden="1" x14ac:dyDescent="0.25">
      <c r="F194" s="175"/>
    </row>
    <row r="195" spans="6:6" hidden="1" x14ac:dyDescent="0.25">
      <c r="F195" s="175"/>
    </row>
    <row r="196" spans="6:6" hidden="1" x14ac:dyDescent="0.25">
      <c r="F196" s="175"/>
    </row>
    <row r="197" spans="6:6" hidden="1" x14ac:dyDescent="0.25">
      <c r="F197" s="175"/>
    </row>
    <row r="198" spans="6:6" hidden="1" x14ac:dyDescent="0.25">
      <c r="F198" s="175"/>
    </row>
    <row r="199" spans="6:6" hidden="1" x14ac:dyDescent="0.25">
      <c r="F199" s="175"/>
    </row>
    <row r="200" spans="6:6" hidden="1" x14ac:dyDescent="0.25">
      <c r="F200" s="175"/>
    </row>
    <row r="201" spans="6:6" hidden="1" x14ac:dyDescent="0.25">
      <c r="F201" s="175"/>
    </row>
    <row r="202" spans="6:6" hidden="1" x14ac:dyDescent="0.25">
      <c r="F202" s="175"/>
    </row>
    <row r="203" spans="6:6" hidden="1" x14ac:dyDescent="0.25">
      <c r="F203" s="175"/>
    </row>
    <row r="204" spans="6:6" hidden="1" x14ac:dyDescent="0.25">
      <c r="F204" s="175"/>
    </row>
    <row r="205" spans="6:6" hidden="1" x14ac:dyDescent="0.25">
      <c r="F205" s="175"/>
    </row>
    <row r="206" spans="6:6" hidden="1" x14ac:dyDescent="0.25">
      <c r="F206" s="175"/>
    </row>
    <row r="207" spans="6:6" hidden="1" x14ac:dyDescent="0.25">
      <c r="F207" s="175"/>
    </row>
    <row r="208" spans="6:6" hidden="1" x14ac:dyDescent="0.25">
      <c r="F208" s="175"/>
    </row>
    <row r="209" spans="6:6" hidden="1" x14ac:dyDescent="0.25">
      <c r="F209" s="175"/>
    </row>
    <row r="210" spans="6:6" hidden="1" x14ac:dyDescent="0.25">
      <c r="F210" s="175"/>
    </row>
    <row r="211" spans="6:6" hidden="1" x14ac:dyDescent="0.25">
      <c r="F211" s="175"/>
    </row>
    <row r="212" spans="6:6" hidden="1" x14ac:dyDescent="0.25">
      <c r="F212" s="175"/>
    </row>
    <row r="213" spans="6:6" hidden="1" x14ac:dyDescent="0.25">
      <c r="F213" s="175"/>
    </row>
    <row r="214" spans="6:6" hidden="1" x14ac:dyDescent="0.25">
      <c r="F214" s="175"/>
    </row>
    <row r="215" spans="6:6" hidden="1" x14ac:dyDescent="0.25">
      <c r="F215" s="175"/>
    </row>
    <row r="216" spans="6:6" hidden="1" x14ac:dyDescent="0.25">
      <c r="F216" s="175"/>
    </row>
    <row r="217" spans="6:6" hidden="1" x14ac:dyDescent="0.25">
      <c r="F217" s="175"/>
    </row>
    <row r="218" spans="6:6" hidden="1" x14ac:dyDescent="0.25">
      <c r="F218" s="175"/>
    </row>
    <row r="219" spans="6:6" hidden="1" x14ac:dyDescent="0.25">
      <c r="F219" s="175"/>
    </row>
    <row r="220" spans="6:6" hidden="1" x14ac:dyDescent="0.25">
      <c r="F220" s="175"/>
    </row>
    <row r="221" spans="6:6" hidden="1" x14ac:dyDescent="0.25">
      <c r="F221" s="175"/>
    </row>
    <row r="222" spans="6:6" hidden="1" x14ac:dyDescent="0.25">
      <c r="F222" s="175"/>
    </row>
    <row r="223" spans="6:6" hidden="1" x14ac:dyDescent="0.25">
      <c r="F223" s="175"/>
    </row>
    <row r="224" spans="6:6" hidden="1" x14ac:dyDescent="0.25">
      <c r="F224" s="175"/>
    </row>
    <row r="225" spans="6:6" hidden="1" x14ac:dyDescent="0.25">
      <c r="F225" s="175"/>
    </row>
    <row r="226" spans="6:6" hidden="1" x14ac:dyDescent="0.25">
      <c r="F226" s="175"/>
    </row>
    <row r="227" spans="6:6" hidden="1" x14ac:dyDescent="0.25">
      <c r="F227" s="175"/>
    </row>
    <row r="228" spans="6:6" hidden="1" x14ac:dyDescent="0.25">
      <c r="F228" s="175"/>
    </row>
    <row r="229" spans="6:6" hidden="1" x14ac:dyDescent="0.25">
      <c r="F229" s="175"/>
    </row>
    <row r="230" spans="6:6" hidden="1" x14ac:dyDescent="0.25">
      <c r="F230" s="175"/>
    </row>
    <row r="231" spans="6:6" hidden="1" x14ac:dyDescent="0.25">
      <c r="F231" s="175"/>
    </row>
    <row r="232" spans="6:6" hidden="1" x14ac:dyDescent="0.25">
      <c r="F232" s="175"/>
    </row>
    <row r="233" spans="6:6" hidden="1" x14ac:dyDescent="0.25">
      <c r="F233" s="175"/>
    </row>
    <row r="234" spans="6:6" hidden="1" x14ac:dyDescent="0.25">
      <c r="F234" s="175"/>
    </row>
    <row r="235" spans="6:6" hidden="1" x14ac:dyDescent="0.25">
      <c r="F235" s="175"/>
    </row>
    <row r="236" spans="6:6" hidden="1" x14ac:dyDescent="0.25">
      <c r="F236" s="175"/>
    </row>
    <row r="237" spans="6:6" hidden="1" x14ac:dyDescent="0.25">
      <c r="F237" s="175"/>
    </row>
  </sheetData>
  <sheetProtection algorithmName="SHA-512" hashValue="6RI6N+NrtFx9EFZ79YE8SrFKXZts1qkEQYsQWboBd5SwSr+Cb6k/ChTIf1wd2+wTVhUpvDT3OMQvaZE4S9yhCQ==" saltValue="KuuyYgG7Bu2qWP7ZxIXwqQ==" spinCount="100000" sheet="1" selectLockedCells="1"/>
  <mergeCells count="33">
    <mergeCell ref="B10:F10"/>
    <mergeCell ref="B29:C29"/>
    <mergeCell ref="D29:E29"/>
    <mergeCell ref="B27:C27"/>
    <mergeCell ref="D27:E27"/>
    <mergeCell ref="B28:C28"/>
    <mergeCell ref="F18:G29"/>
    <mergeCell ref="D21:E21"/>
    <mergeCell ref="B11:F11"/>
    <mergeCell ref="B12:F12"/>
    <mergeCell ref="B13:C13"/>
    <mergeCell ref="C2:E2"/>
    <mergeCell ref="C3:E3"/>
    <mergeCell ref="C4:E4"/>
    <mergeCell ref="B8:E8"/>
    <mergeCell ref="B9:D9"/>
    <mergeCell ref="B6:G6"/>
    <mergeCell ref="B31:G32"/>
    <mergeCell ref="D20:E20"/>
    <mergeCell ref="D28:E28"/>
    <mergeCell ref="B14:F14"/>
    <mergeCell ref="B18:C18"/>
    <mergeCell ref="D18:E18"/>
    <mergeCell ref="D19:E19"/>
    <mergeCell ref="B22:B26"/>
    <mergeCell ref="D22:E22"/>
    <mergeCell ref="D23:E23"/>
    <mergeCell ref="D24:E24"/>
    <mergeCell ref="D25:E25"/>
    <mergeCell ref="B15:F15"/>
    <mergeCell ref="B16:F16"/>
    <mergeCell ref="D26:E26"/>
    <mergeCell ref="B19:B21"/>
  </mergeCells>
  <conditionalFormatting sqref="B31">
    <cfRule type="expression" dxfId="4" priority="19">
      <formula>#REF!="Click to declare"</formula>
    </cfRule>
  </conditionalFormatting>
  <conditionalFormatting sqref="B18:E30 B33:E33">
    <cfRule type="expression" dxfId="3" priority="22">
      <formula>$B$31="You are not allowed to claim the pre-registration GST incurred."</formula>
    </cfRule>
  </conditionalFormatting>
  <conditionalFormatting sqref="B18:G33">
    <cfRule type="expression" dxfId="2" priority="1">
      <formula>$I$16=FALSE</formula>
    </cfRule>
    <cfRule type="expression" dxfId="1" priority="2">
      <formula>$I$15=FALSE</formula>
    </cfRule>
    <cfRule type="expression" dxfId="0" priority="3">
      <formula>$I$12=FALSE</formula>
    </cfRule>
  </conditionalFormatting>
  <dataValidations count="1">
    <dataValidation operator="greaterThanOrEqual" allowBlank="1" showInputMessage="1" showErrorMessage="1" sqref="F33:F237 F30" xr:uid="{00000000-0002-0000-1200-000000000000}"/>
  </dataValidations>
  <pageMargins left="0.70866141732283472" right="0.70866141732283472" top="0.74803149606299213" bottom="0.74803149606299213" header="0.31496062992125984" footer="0.31496062992125984"/>
  <drawing r:id="rId1"/>
  <legacyDrawing r:id="rId2"/>
  <mc:AlternateContent xmlns:mc="http://schemas.openxmlformats.org/markup-compatibility/2006">
    <mc:Choice Requires="x14">
      <controls>
        <mc:AlternateContent xmlns:mc="http://schemas.openxmlformats.org/markup-compatibility/2006">
          <mc:Choice Requires="x14">
            <control shapeId="44037" r:id="rId3" name="Check Box 5">
              <controlPr defaultSize="0" autoFill="0" autoLine="0" autoPict="0">
                <anchor moveWithCells="1">
                  <from>
                    <xdr:col>6</xdr:col>
                    <xdr:colOff>609600</xdr:colOff>
                    <xdr:row>9</xdr:row>
                    <xdr:rowOff>9525</xdr:rowOff>
                  </from>
                  <to>
                    <xdr:col>6</xdr:col>
                    <xdr:colOff>1200150</xdr:colOff>
                    <xdr:row>10</xdr:row>
                    <xdr:rowOff>9525</xdr:rowOff>
                  </to>
                </anchor>
              </controlPr>
            </control>
          </mc:Choice>
        </mc:AlternateContent>
        <mc:AlternateContent xmlns:mc="http://schemas.openxmlformats.org/markup-compatibility/2006">
          <mc:Choice Requires="x14">
            <control shapeId="44038" r:id="rId4" name="Check Box 6">
              <controlPr defaultSize="0" autoFill="0" autoLine="0" autoPict="0">
                <anchor moveWithCells="1">
                  <from>
                    <xdr:col>6</xdr:col>
                    <xdr:colOff>628650</xdr:colOff>
                    <xdr:row>14</xdr:row>
                    <xdr:rowOff>123825</xdr:rowOff>
                  </from>
                  <to>
                    <xdr:col>6</xdr:col>
                    <xdr:colOff>1219200</xdr:colOff>
                    <xdr:row>14</xdr:row>
                    <xdr:rowOff>352425</xdr:rowOff>
                  </to>
                </anchor>
              </controlPr>
            </control>
          </mc:Choice>
        </mc:AlternateContent>
        <mc:AlternateContent xmlns:mc="http://schemas.openxmlformats.org/markup-compatibility/2006">
          <mc:Choice Requires="x14">
            <control shapeId="44039" r:id="rId5" name="Check Box 7">
              <controlPr defaultSize="0" autoFill="0" autoLine="0" autoPict="0">
                <anchor moveWithCells="1">
                  <from>
                    <xdr:col>6</xdr:col>
                    <xdr:colOff>609600</xdr:colOff>
                    <xdr:row>15</xdr:row>
                    <xdr:rowOff>123825</xdr:rowOff>
                  </from>
                  <to>
                    <xdr:col>6</xdr:col>
                    <xdr:colOff>1200150</xdr:colOff>
                    <xdr:row>15</xdr:row>
                    <xdr:rowOff>352425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9"/>
  <sheetViews>
    <sheetView showGridLines="0" zoomScale="70" zoomScaleNormal="70" workbookViewId="0">
      <selection activeCell="G31" sqref="G31"/>
    </sheetView>
  </sheetViews>
  <sheetFormatPr defaultColWidth="0" defaultRowHeight="0" customHeight="1" zeroHeight="1" x14ac:dyDescent="0.25"/>
  <cols>
    <col min="1" max="1" width="2.7109375" customWidth="1"/>
    <col min="2" max="2" width="45.7109375" customWidth="1"/>
    <col min="3" max="3" width="32.85546875" customWidth="1"/>
    <col min="4" max="4" width="5.140625" customWidth="1"/>
    <col min="5" max="5" width="57.140625" customWidth="1"/>
    <col min="6" max="6" width="18.85546875" customWidth="1"/>
    <col min="7" max="7" width="13.140625" customWidth="1"/>
    <col min="8" max="8" width="8.28515625" customWidth="1"/>
    <col min="9" max="9" width="9.140625" hidden="1" customWidth="1"/>
    <col min="10" max="11" width="0" hidden="1" customWidth="1"/>
    <col min="12" max="16384" width="9.140625" hidden="1"/>
  </cols>
  <sheetData>
    <row r="1" spans="2:7" ht="15" x14ac:dyDescent="0.25"/>
    <row r="2" spans="2:7" ht="73.5" customHeight="1" x14ac:dyDescent="0.25"/>
    <row r="3" spans="2:7" ht="29.25" customHeight="1" x14ac:dyDescent="0.25">
      <c r="B3" s="326" t="s">
        <v>147</v>
      </c>
      <c r="C3" s="326"/>
      <c r="D3" s="326"/>
      <c r="E3" s="326"/>
      <c r="F3" s="326"/>
      <c r="G3" s="326"/>
    </row>
    <row r="4" spans="2:7" ht="22.5" customHeight="1" x14ac:dyDescent="0.25">
      <c r="B4" s="26"/>
      <c r="C4" s="26"/>
      <c r="D4" s="26"/>
      <c r="E4" s="26"/>
      <c r="F4" s="26"/>
      <c r="G4" s="26"/>
    </row>
    <row r="5" spans="2:7" ht="27" customHeight="1" x14ac:dyDescent="0.25">
      <c r="B5" s="259" t="s">
        <v>148</v>
      </c>
      <c r="C5" s="259"/>
      <c r="D5" s="259"/>
      <c r="E5" s="259"/>
      <c r="F5" s="259"/>
      <c r="G5" s="259"/>
    </row>
    <row r="6" spans="2:7" ht="7.5" customHeight="1" thickBot="1" x14ac:dyDescent="0.3">
      <c r="B6" s="10"/>
      <c r="C6" s="10"/>
      <c r="D6" s="10"/>
      <c r="E6" s="11"/>
      <c r="F6" s="12"/>
      <c r="G6" s="12"/>
    </row>
    <row r="7" spans="2:7" ht="16.5" customHeight="1" thickTop="1" thickBot="1" x14ac:dyDescent="0.3">
      <c r="B7" s="13" t="s">
        <v>3</v>
      </c>
      <c r="C7" s="13"/>
      <c r="D7" s="247"/>
      <c r="E7" s="249">
        <f>'2.Declaration'!E7</f>
        <v>0</v>
      </c>
      <c r="F7" s="12"/>
      <c r="G7" s="12"/>
    </row>
    <row r="8" spans="2:7" ht="7.5" customHeight="1" thickTop="1" x14ac:dyDescent="0.25">
      <c r="B8" s="13"/>
      <c r="C8" s="13"/>
      <c r="D8" s="13"/>
      <c r="E8" s="11"/>
      <c r="F8" s="12"/>
      <c r="G8" s="12"/>
    </row>
    <row r="9" spans="2:7" ht="15.75" x14ac:dyDescent="0.25">
      <c r="B9" s="14"/>
      <c r="C9" s="14"/>
      <c r="D9" s="14"/>
    </row>
    <row r="10" spans="2:7" ht="7.5" customHeight="1" thickBot="1" x14ac:dyDescent="0.3">
      <c r="B10" s="15"/>
      <c r="C10" s="15"/>
      <c r="D10" s="15"/>
      <c r="E10" s="11"/>
      <c r="F10" s="12"/>
      <c r="G10" s="12"/>
    </row>
    <row r="11" spans="2:7" ht="17.25" thickTop="1" thickBot="1" x14ac:dyDescent="0.3">
      <c r="B11" s="13" t="s">
        <v>149</v>
      </c>
      <c r="C11" s="13"/>
      <c r="D11" s="247"/>
      <c r="E11" s="249">
        <f>'2.Declaration'!E11</f>
        <v>0</v>
      </c>
      <c r="F11" s="12"/>
      <c r="G11" s="12"/>
    </row>
    <row r="12" spans="2:7" ht="7.5" customHeight="1" thickTop="1" x14ac:dyDescent="0.25">
      <c r="B12" s="13"/>
      <c r="C12" s="13"/>
      <c r="D12" s="13"/>
      <c r="E12" s="11"/>
      <c r="F12" s="12"/>
      <c r="G12" s="12"/>
    </row>
    <row r="13" spans="2:7" ht="15.75" x14ac:dyDescent="0.25">
      <c r="B13" s="14"/>
      <c r="C13" s="14"/>
      <c r="D13" s="14"/>
    </row>
    <row r="14" spans="2:7" ht="7.5" customHeight="1" thickBot="1" x14ac:dyDescent="0.3">
      <c r="B14" s="15"/>
      <c r="C14" s="15"/>
      <c r="D14" s="15"/>
      <c r="E14" s="11"/>
      <c r="F14" s="12"/>
      <c r="G14" s="12"/>
    </row>
    <row r="15" spans="2:7" ht="17.25" customHeight="1" thickTop="1" thickBot="1" x14ac:dyDescent="0.3">
      <c r="B15" s="328" t="s">
        <v>186</v>
      </c>
      <c r="C15" s="328"/>
      <c r="D15" s="248"/>
      <c r="E15" s="284" t="str">
        <f>IF('2.Declaration'!E15&lt;&gt;"",'2.Declaration'!E15, "0")</f>
        <v>0</v>
      </c>
      <c r="F15" s="12"/>
      <c r="G15" s="12"/>
    </row>
    <row r="16" spans="2:7" ht="7.5" customHeight="1" thickTop="1" x14ac:dyDescent="0.25">
      <c r="B16" s="13"/>
      <c r="C16" s="13"/>
      <c r="D16" s="13"/>
      <c r="E16" s="11"/>
      <c r="F16" s="12"/>
      <c r="G16" s="12"/>
    </row>
    <row r="17" spans="1:11" ht="15" x14ac:dyDescent="0.25"/>
    <row r="18" spans="1:11" ht="15" customHeight="1" x14ac:dyDescent="0.25"/>
    <row r="19" spans="1:11" ht="24.75" customHeight="1" x14ac:dyDescent="0.25">
      <c r="B19" s="371" t="s">
        <v>150</v>
      </c>
      <c r="C19" s="371"/>
      <c r="D19" s="371"/>
      <c r="E19" s="371"/>
      <c r="F19" s="371"/>
      <c r="G19" s="371"/>
      <c r="H19" s="25"/>
    </row>
    <row r="20" spans="1:11" ht="13.5" customHeight="1" x14ac:dyDescent="0.25">
      <c r="B20" s="372"/>
      <c r="C20" s="373"/>
      <c r="D20" s="373"/>
      <c r="E20" s="373"/>
      <c r="F20" s="373"/>
      <c r="H20" s="56"/>
    </row>
    <row r="21" spans="1:11" ht="21.75" customHeight="1" x14ac:dyDescent="0.25">
      <c r="B21" s="341" t="s">
        <v>173</v>
      </c>
      <c r="C21" s="342"/>
      <c r="D21" s="342"/>
      <c r="E21" s="342"/>
      <c r="F21" s="342"/>
      <c r="G21" s="279" t="s">
        <v>9</v>
      </c>
      <c r="H21" s="56"/>
      <c r="K21">
        <f>IF(K23="TRUETRUETRUE",1,0)</f>
        <v>1</v>
      </c>
    </row>
    <row r="22" spans="1:11" ht="20.25" customHeight="1" x14ac:dyDescent="0.25">
      <c r="B22" s="343"/>
      <c r="C22" s="344"/>
      <c r="D22" s="344"/>
      <c r="E22" s="344"/>
      <c r="F22" s="344"/>
      <c r="G22" s="200"/>
      <c r="H22" s="233"/>
    </row>
    <row r="23" spans="1:11" ht="84.75" customHeight="1" x14ac:dyDescent="0.25">
      <c r="B23" s="330" t="s">
        <v>183</v>
      </c>
      <c r="C23" s="331"/>
      <c r="D23" s="331"/>
      <c r="E23" s="331"/>
      <c r="F23" s="7"/>
      <c r="G23" s="201"/>
      <c r="H23" s="234"/>
      <c r="J23" t="b">
        <v>1</v>
      </c>
      <c r="K23" t="str">
        <f>CONCATENATE(J26,J27,J23)</f>
        <v>TRUETRUETRUE</v>
      </c>
    </row>
    <row r="24" spans="1:11" s="229" customFormat="1" ht="20.25" customHeight="1" x14ac:dyDescent="0.25">
      <c r="B24" s="236" t="s">
        <v>172</v>
      </c>
      <c r="C24" s="237"/>
      <c r="D24" s="237"/>
      <c r="E24" s="237"/>
      <c r="F24" s="237"/>
      <c r="G24" s="230"/>
      <c r="H24" s="235"/>
    </row>
    <row r="25" spans="1:11" s="229" customFormat="1" ht="69.95" customHeight="1" x14ac:dyDescent="0.25">
      <c r="B25" s="334" t="s">
        <v>177</v>
      </c>
      <c r="C25" s="335"/>
      <c r="D25" s="335"/>
      <c r="E25" s="335"/>
      <c r="F25" s="238"/>
      <c r="G25" s="231"/>
      <c r="H25" s="235"/>
    </row>
    <row r="26" spans="1:11" s="229" customFormat="1" ht="163.5" customHeight="1" x14ac:dyDescent="0.25">
      <c r="B26" s="332" t="s">
        <v>184</v>
      </c>
      <c r="C26" s="333"/>
      <c r="D26" s="333"/>
      <c r="E26" s="333"/>
      <c r="F26" s="278"/>
      <c r="G26" s="279" t="s">
        <v>175</v>
      </c>
      <c r="H26" s="234"/>
      <c r="J26" t="b">
        <v>1</v>
      </c>
    </row>
    <row r="27" spans="1:11" s="229" customFormat="1" ht="193.5" customHeight="1" x14ac:dyDescent="0.25">
      <c r="B27" s="332" t="s">
        <v>176</v>
      </c>
      <c r="C27" s="333"/>
      <c r="D27" s="333"/>
      <c r="E27" s="333"/>
      <c r="F27" s="232"/>
      <c r="G27" s="280" t="s">
        <v>175</v>
      </c>
      <c r="H27" s="234"/>
      <c r="J27" t="b">
        <v>1</v>
      </c>
    </row>
    <row r="28" spans="1:11" s="229" customFormat="1" ht="18.75" customHeight="1" x14ac:dyDescent="0.25">
      <c r="B28" s="294"/>
      <c r="C28" s="294"/>
      <c r="D28" s="294"/>
      <c r="E28" s="294"/>
      <c r="F28" s="258"/>
      <c r="G28" s="279"/>
      <c r="H28" s="201"/>
      <c r="J28"/>
    </row>
    <row r="29" spans="1:11" s="229" customFormat="1" ht="18.75" customHeight="1" x14ac:dyDescent="0.25">
      <c r="A29"/>
      <c r="B29" s="308"/>
      <c r="D29" s="294"/>
      <c r="E29" s="306"/>
      <c r="F29" s="258"/>
      <c r="G29" s="230"/>
      <c r="H29" s="201"/>
      <c r="J29"/>
    </row>
    <row r="30" spans="1:11" ht="27.75" customHeight="1" x14ac:dyDescent="0.25">
      <c r="B30" s="370" t="s">
        <v>103</v>
      </c>
      <c r="C30" s="370"/>
      <c r="D30" s="370"/>
      <c r="E30" s="370"/>
      <c r="F30" s="370"/>
      <c r="G30" s="370"/>
      <c r="H30" s="201"/>
    </row>
    <row r="31" spans="1:11" ht="27.75" customHeight="1" x14ac:dyDescent="0.25">
      <c r="B31" s="26"/>
      <c r="C31" s="26"/>
      <c r="D31" s="26"/>
      <c r="E31" s="26"/>
      <c r="F31" s="26"/>
      <c r="G31" s="26"/>
      <c r="H31" s="201"/>
    </row>
    <row r="32" spans="1:11" ht="44.25" customHeight="1" x14ac:dyDescent="0.25">
      <c r="A32" s="229"/>
      <c r="B32" s="358" t="s">
        <v>236</v>
      </c>
      <c r="C32" s="358"/>
      <c r="D32" s="358"/>
      <c r="E32" s="358"/>
      <c r="F32" s="361" t="str">
        <f>IF(Z147=0,HYPERLINK("#'3.Main Menu'!A1","   Use calculator              "))</f>
        <v xml:space="preserve">   Use calculator              </v>
      </c>
      <c r="G32" s="362"/>
      <c r="H32" s="201"/>
      <c r="I32" s="302" t="b">
        <v>0</v>
      </c>
    </row>
    <row r="33" spans="1:10" ht="36.75" customHeight="1" x14ac:dyDescent="0.25">
      <c r="B33" s="311" t="s">
        <v>237</v>
      </c>
      <c r="C33" s="311"/>
      <c r="D33" s="311"/>
      <c r="E33" s="311"/>
      <c r="F33" s="311"/>
      <c r="G33" s="26"/>
      <c r="H33" s="201"/>
      <c r="I33" s="302" t="b">
        <v>0</v>
      </c>
    </row>
    <row r="34" spans="1:10" ht="39" customHeight="1" x14ac:dyDescent="0.25">
      <c r="B34" s="368" t="s">
        <v>232</v>
      </c>
      <c r="C34" s="369"/>
      <c r="D34" s="369"/>
      <c r="E34" s="369"/>
      <c r="F34" s="369"/>
      <c r="G34" s="312" t="s">
        <v>9</v>
      </c>
      <c r="H34" s="201"/>
    </row>
    <row r="35" spans="1:10" ht="44.25" customHeight="1" x14ac:dyDescent="0.25">
      <c r="B35" s="332" t="s">
        <v>233</v>
      </c>
      <c r="C35" s="333"/>
      <c r="D35" s="333"/>
      <c r="E35" s="333"/>
      <c r="F35" s="333"/>
      <c r="G35" s="313" t="s">
        <v>9</v>
      </c>
      <c r="H35" s="262"/>
    </row>
    <row r="36" spans="1:10" s="229" customFormat="1" ht="44.25" customHeight="1" x14ac:dyDescent="0.25">
      <c r="A36"/>
      <c r="B36"/>
      <c r="C36"/>
      <c r="D36"/>
      <c r="E36"/>
      <c r="F36"/>
      <c r="G36"/>
      <c r="H36"/>
      <c r="J36"/>
    </row>
    <row r="37" spans="1:10" ht="20.25" customHeight="1" x14ac:dyDescent="0.25">
      <c r="B37" s="311"/>
      <c r="C37" s="311"/>
      <c r="D37" s="311"/>
      <c r="E37" s="311"/>
      <c r="F37" s="311"/>
      <c r="G37" s="311"/>
    </row>
    <row r="38" spans="1:10" ht="15" customHeight="1" x14ac:dyDescent="0.25">
      <c r="B38" s="366" t="s">
        <v>228</v>
      </c>
      <c r="C38" s="367"/>
      <c r="D38" s="363" t="s">
        <v>235</v>
      </c>
      <c r="E38" s="364"/>
      <c r="F38" s="364"/>
      <c r="G38" s="365"/>
    </row>
    <row r="39" spans="1:10" ht="15" customHeight="1" x14ac:dyDescent="0.25">
      <c r="B39" s="355" t="s">
        <v>6</v>
      </c>
      <c r="C39" s="202" t="s">
        <v>152</v>
      </c>
      <c r="D39" s="282" t="s">
        <v>185</v>
      </c>
      <c r="E39" s="348">
        <v>0</v>
      </c>
      <c r="F39" s="348"/>
      <c r="G39" s="349"/>
    </row>
    <row r="40" spans="1:10" ht="15" customHeight="1" x14ac:dyDescent="0.25">
      <c r="B40" s="356"/>
      <c r="C40" s="202" t="s">
        <v>74</v>
      </c>
      <c r="D40" s="282" t="s">
        <v>185</v>
      </c>
      <c r="E40" s="348">
        <v>0</v>
      </c>
      <c r="F40" s="348"/>
      <c r="G40" s="349"/>
    </row>
    <row r="41" spans="1:10" ht="15" customHeight="1" x14ac:dyDescent="0.25">
      <c r="B41" s="357"/>
      <c r="C41" s="202" t="s">
        <v>96</v>
      </c>
      <c r="D41" s="282" t="s">
        <v>185</v>
      </c>
      <c r="E41" s="348">
        <v>0</v>
      </c>
      <c r="F41" s="348"/>
      <c r="G41" s="349"/>
    </row>
    <row r="42" spans="1:10" ht="15" customHeight="1" x14ac:dyDescent="0.25">
      <c r="B42" s="352" t="s">
        <v>151</v>
      </c>
      <c r="C42" s="202" t="s">
        <v>22</v>
      </c>
      <c r="D42" s="282" t="s">
        <v>185</v>
      </c>
      <c r="E42" s="348">
        <v>0</v>
      </c>
      <c r="F42" s="348"/>
      <c r="G42" s="349"/>
    </row>
    <row r="43" spans="1:10" ht="15" customHeight="1" x14ac:dyDescent="0.25">
      <c r="B43" s="353"/>
      <c r="C43" s="203" t="s">
        <v>28</v>
      </c>
      <c r="D43" s="282" t="s">
        <v>185</v>
      </c>
      <c r="E43" s="348">
        <v>0</v>
      </c>
      <c r="F43" s="348"/>
      <c r="G43" s="349"/>
    </row>
    <row r="44" spans="1:10" ht="15" customHeight="1" x14ac:dyDescent="0.25">
      <c r="B44" s="353"/>
      <c r="C44" s="203" t="s">
        <v>35</v>
      </c>
      <c r="D44" s="282" t="s">
        <v>185</v>
      </c>
      <c r="E44" s="348">
        <v>0</v>
      </c>
      <c r="F44" s="348"/>
      <c r="G44" s="349"/>
    </row>
    <row r="45" spans="1:10" ht="15" customHeight="1" x14ac:dyDescent="0.25">
      <c r="B45" s="353"/>
      <c r="C45" s="203" t="s">
        <v>105</v>
      </c>
      <c r="D45" s="282" t="s">
        <v>185</v>
      </c>
      <c r="E45" s="348">
        <v>0</v>
      </c>
      <c r="F45" s="348"/>
      <c r="G45" s="349"/>
    </row>
    <row r="46" spans="1:10" ht="15" customHeight="1" x14ac:dyDescent="0.25">
      <c r="B46" s="354"/>
      <c r="C46" s="203" t="s">
        <v>106</v>
      </c>
      <c r="D46" s="282" t="s">
        <v>185</v>
      </c>
      <c r="E46" s="348">
        <v>0</v>
      </c>
      <c r="F46" s="348"/>
      <c r="G46" s="349"/>
    </row>
    <row r="47" spans="1:10" ht="15" customHeight="1" x14ac:dyDescent="0.25">
      <c r="B47" s="347" t="s">
        <v>107</v>
      </c>
      <c r="C47" s="347"/>
      <c r="D47" s="282" t="s">
        <v>185</v>
      </c>
      <c r="E47" s="348">
        <v>0</v>
      </c>
      <c r="F47" s="348"/>
      <c r="G47" s="349"/>
    </row>
    <row r="48" spans="1:10" ht="15" customHeight="1" x14ac:dyDescent="0.25">
      <c r="B48" s="347" t="s">
        <v>70</v>
      </c>
      <c r="C48" s="347"/>
      <c r="D48" s="282" t="s">
        <v>185</v>
      </c>
      <c r="E48" s="348">
        <v>0</v>
      </c>
      <c r="F48" s="348"/>
      <c r="G48" s="349"/>
    </row>
    <row r="49" spans="2:7" ht="42.75" customHeight="1" x14ac:dyDescent="0.3">
      <c r="B49" s="345" t="s">
        <v>108</v>
      </c>
      <c r="C49" s="346"/>
      <c r="D49" s="310" t="s">
        <v>185</v>
      </c>
      <c r="E49" s="350">
        <f>SUM(E39:G48)</f>
        <v>0</v>
      </c>
      <c r="F49" s="350"/>
      <c r="G49" s="351"/>
    </row>
    <row r="50" spans="2:7" ht="15" customHeight="1" x14ac:dyDescent="0.25"/>
    <row r="51" spans="2:7" ht="15" customHeight="1" x14ac:dyDescent="0.25">
      <c r="B51" s="359" t="s">
        <v>234</v>
      </c>
      <c r="C51" s="360"/>
      <c r="D51" s="360"/>
      <c r="E51" s="360"/>
      <c r="F51" s="360"/>
      <c r="G51" s="360"/>
    </row>
    <row r="52" spans="2:7" ht="15" customHeight="1" x14ac:dyDescent="0.25">
      <c r="B52" s="360"/>
      <c r="C52" s="360"/>
      <c r="D52" s="360"/>
      <c r="E52" s="360"/>
      <c r="F52" s="360"/>
      <c r="G52" s="360"/>
    </row>
    <row r="53" spans="2:7" ht="16.5" customHeight="1" x14ac:dyDescent="0.25">
      <c r="B53" s="360"/>
      <c r="C53" s="360"/>
      <c r="D53" s="360"/>
      <c r="E53" s="360"/>
      <c r="F53" s="360"/>
      <c r="G53" s="360"/>
    </row>
    <row r="54" spans="2:7" ht="15" customHeight="1" x14ac:dyDescent="0.25">
      <c r="B54" s="360"/>
      <c r="C54" s="360"/>
      <c r="D54" s="360"/>
      <c r="E54" s="360"/>
      <c r="F54" s="360"/>
      <c r="G54" s="360"/>
    </row>
    <row r="55" spans="2:7" ht="15" customHeight="1" x14ac:dyDescent="0.25"/>
    <row r="56" spans="2:7" ht="15" customHeight="1" x14ac:dyDescent="0.25"/>
    <row r="57" spans="2:7" ht="15" customHeight="1" x14ac:dyDescent="0.25"/>
    <row r="58" spans="2:7" ht="15" customHeight="1" x14ac:dyDescent="0.25"/>
    <row r="59" spans="2:7" ht="15" hidden="1" customHeight="1" x14ac:dyDescent="0.25"/>
  </sheetData>
  <sheetProtection algorithmName="SHA-512" hashValue="Lwh7PQp/8sIZKaTdhXzTaaOpoO6J72T8h4neL/u3jqJEf4n3zfid0F3fGCOlo0ERwX/51yyAtELFc3oN1J82SQ==" saltValue="D76NLvDetcaSJvHhjESFdg==" spinCount="100000" sheet="1" objects="1" scenarios="1"/>
  <mergeCells count="34">
    <mergeCell ref="B51:G54"/>
    <mergeCell ref="F32:G32"/>
    <mergeCell ref="B3:G3"/>
    <mergeCell ref="D38:G38"/>
    <mergeCell ref="B15:C15"/>
    <mergeCell ref="B35:F35"/>
    <mergeCell ref="B38:C38"/>
    <mergeCell ref="E39:G39"/>
    <mergeCell ref="E40:G40"/>
    <mergeCell ref="B34:F34"/>
    <mergeCell ref="B30:G30"/>
    <mergeCell ref="B19:G19"/>
    <mergeCell ref="B20:F20"/>
    <mergeCell ref="B21:F21"/>
    <mergeCell ref="B22:F22"/>
    <mergeCell ref="B25:E25"/>
    <mergeCell ref="B26:E26"/>
    <mergeCell ref="B27:E27"/>
    <mergeCell ref="B23:E23"/>
    <mergeCell ref="B42:B46"/>
    <mergeCell ref="E44:G44"/>
    <mergeCell ref="E45:G45"/>
    <mergeCell ref="E46:G46"/>
    <mergeCell ref="E41:G41"/>
    <mergeCell ref="E42:G42"/>
    <mergeCell ref="E43:G43"/>
    <mergeCell ref="B39:B41"/>
    <mergeCell ref="B32:E32"/>
    <mergeCell ref="B49:C49"/>
    <mergeCell ref="B47:C47"/>
    <mergeCell ref="B48:C48"/>
    <mergeCell ref="E47:G47"/>
    <mergeCell ref="E48:G48"/>
    <mergeCell ref="E49:G49"/>
  </mergeCells>
  <conditionalFormatting sqref="B38:D39 B40:C40 C41:D41 B42:D49">
    <cfRule type="expression" dxfId="91" priority="12">
      <formula>$F$9="No"</formula>
    </cfRule>
  </conditionalFormatting>
  <conditionalFormatting sqref="B30:G31 B33:B35 G33:G35 B37:G37 B38:D49 E49">
    <cfRule type="expression" dxfId="90" priority="9">
      <formula>$K$21=0</formula>
    </cfRule>
  </conditionalFormatting>
  <conditionalFormatting sqref="B37:G37 B38:D38 B39:G50 B51">
    <cfRule type="expression" dxfId="89" priority="2">
      <formula>$I$32=FALSE</formula>
    </cfRule>
  </conditionalFormatting>
  <conditionalFormatting sqref="B37:G37">
    <cfRule type="expression" dxfId="88" priority="3">
      <formula>$I$43="no"</formula>
    </cfRule>
  </conditionalFormatting>
  <conditionalFormatting sqref="B38:G54">
    <cfRule type="expression" dxfId="87" priority="1">
      <formula>$I$33=FALSE</formula>
    </cfRule>
  </conditionalFormatting>
  <conditionalFormatting sqref="D40">
    <cfRule type="expression" dxfId="86" priority="11">
      <formula>$F$9="Click to declare"</formula>
    </cfRule>
  </conditionalFormatting>
  <conditionalFormatting sqref="D40:D48">
    <cfRule type="expression" dxfId="85" priority="10">
      <formula>$F$9="No"</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7652" r:id="rId3" name="Check Box 4">
              <controlPr locked="0" defaultSize="0" autoFill="0" autoLine="0" autoPict="0">
                <anchor moveWithCells="1">
                  <from>
                    <xdr:col>6</xdr:col>
                    <xdr:colOff>390525</xdr:colOff>
                    <xdr:row>19</xdr:row>
                    <xdr:rowOff>47625</xdr:rowOff>
                  </from>
                  <to>
                    <xdr:col>7</xdr:col>
                    <xdr:colOff>533400</xdr:colOff>
                    <xdr:row>21</xdr:row>
                    <xdr:rowOff>47625</xdr:rowOff>
                  </to>
                </anchor>
              </controlPr>
            </control>
          </mc:Choice>
        </mc:AlternateContent>
        <mc:AlternateContent xmlns:mc="http://schemas.openxmlformats.org/markup-compatibility/2006">
          <mc:Choice Requires="x14">
            <control shapeId="27653" r:id="rId4" name="Check Box 5">
              <controlPr locked="0" defaultSize="0" autoFill="0" autoLine="0" autoPict="0">
                <anchor moveWithCells="1">
                  <from>
                    <xdr:col>6</xdr:col>
                    <xdr:colOff>390525</xdr:colOff>
                    <xdr:row>25</xdr:row>
                    <xdr:rowOff>57150</xdr:rowOff>
                  </from>
                  <to>
                    <xdr:col>7</xdr:col>
                    <xdr:colOff>533400</xdr:colOff>
                    <xdr:row>25</xdr:row>
                    <xdr:rowOff>514350</xdr:rowOff>
                  </to>
                </anchor>
              </controlPr>
            </control>
          </mc:Choice>
        </mc:AlternateContent>
        <mc:AlternateContent xmlns:mc="http://schemas.openxmlformats.org/markup-compatibility/2006">
          <mc:Choice Requires="x14">
            <control shapeId="27654" r:id="rId5" name="Check Box 6">
              <controlPr locked="0" defaultSize="0" autoFill="0" autoLine="0" autoPict="0">
                <anchor moveWithCells="1">
                  <from>
                    <xdr:col>6</xdr:col>
                    <xdr:colOff>390525</xdr:colOff>
                    <xdr:row>26</xdr:row>
                    <xdr:rowOff>47625</xdr:rowOff>
                  </from>
                  <to>
                    <xdr:col>7</xdr:col>
                    <xdr:colOff>533400</xdr:colOff>
                    <xdr:row>26</xdr:row>
                    <xdr:rowOff>504825</xdr:rowOff>
                  </to>
                </anchor>
              </controlPr>
            </control>
          </mc:Choice>
        </mc:AlternateContent>
        <mc:AlternateContent xmlns:mc="http://schemas.openxmlformats.org/markup-compatibility/2006">
          <mc:Choice Requires="x14">
            <control shapeId="27655" r:id="rId6" name="Check Box 7">
              <controlPr locked="0" defaultSize="0" autoFill="0" autoLine="0" autoPict="0">
                <anchor moveWithCells="1">
                  <from>
                    <xdr:col>6</xdr:col>
                    <xdr:colOff>447675</xdr:colOff>
                    <xdr:row>33</xdr:row>
                    <xdr:rowOff>9525</xdr:rowOff>
                  </from>
                  <to>
                    <xdr:col>6</xdr:col>
                    <xdr:colOff>819150</xdr:colOff>
                    <xdr:row>33</xdr:row>
                    <xdr:rowOff>228600</xdr:rowOff>
                  </to>
                </anchor>
              </controlPr>
            </control>
          </mc:Choice>
        </mc:AlternateContent>
        <mc:AlternateContent xmlns:mc="http://schemas.openxmlformats.org/markup-compatibility/2006">
          <mc:Choice Requires="x14">
            <control shapeId="27661" r:id="rId7" name="Check Box 13">
              <controlPr locked="0" defaultSize="0" autoFill="0" autoLine="0" autoPict="0">
                <anchor moveWithCells="1">
                  <from>
                    <xdr:col>6</xdr:col>
                    <xdr:colOff>457200</xdr:colOff>
                    <xdr:row>34</xdr:row>
                    <xdr:rowOff>180975</xdr:rowOff>
                  </from>
                  <to>
                    <xdr:col>6</xdr:col>
                    <xdr:colOff>819150</xdr:colOff>
                    <xdr:row>34</xdr:row>
                    <xdr:rowOff>409575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45"/>
  <sheetViews>
    <sheetView showGridLines="0" topLeftCell="A8" zoomScale="70" zoomScaleNormal="70" workbookViewId="0"/>
  </sheetViews>
  <sheetFormatPr defaultColWidth="0" defaultRowHeight="0" customHeight="1" zeroHeight="1" outlineLevelCol="1" x14ac:dyDescent="0.25"/>
  <cols>
    <col min="1" max="1" width="4.140625" customWidth="1"/>
    <col min="2" max="2" width="48.85546875" customWidth="1"/>
    <col min="3" max="3" width="2" customWidth="1"/>
    <col min="4" max="4" width="20.5703125" customWidth="1"/>
    <col min="5" max="5" width="5" customWidth="1"/>
    <col min="6" max="6" width="18.7109375" customWidth="1"/>
    <col min="7" max="7" width="4.7109375" customWidth="1"/>
    <col min="8" max="8" width="20.28515625" style="1" customWidth="1"/>
    <col min="9" max="9" width="3.85546875" customWidth="1"/>
    <col min="10" max="10" width="28.140625" customWidth="1"/>
    <col min="11" max="11" width="7" hidden="1" customWidth="1" outlineLevel="1"/>
    <col min="12" max="12" width="8.42578125" hidden="1" customWidth="1" outlineLevel="1"/>
    <col min="13" max="13" width="7" hidden="1" customWidth="1" outlineLevel="1"/>
    <col min="14" max="16384" width="7" hidden="1"/>
  </cols>
  <sheetData>
    <row r="1" spans="1:23" ht="13.5" customHeight="1" thickBot="1" x14ac:dyDescent="0.3">
      <c r="A1" s="16"/>
    </row>
    <row r="2" spans="1:23" ht="18" x14ac:dyDescent="0.25">
      <c r="B2" s="17" t="s">
        <v>3</v>
      </c>
      <c r="C2" s="18"/>
      <c r="D2" s="18"/>
      <c r="E2" s="19"/>
      <c r="F2" s="379">
        <f>'2.Declaration'!E7</f>
        <v>0</v>
      </c>
      <c r="G2" s="380"/>
      <c r="H2" s="380"/>
      <c r="I2" s="381"/>
      <c r="J2" s="270"/>
      <c r="K2" s="20"/>
      <c r="L2" s="20"/>
    </row>
    <row r="3" spans="1:23" ht="18" x14ac:dyDescent="0.25">
      <c r="B3" s="17" t="s">
        <v>4</v>
      </c>
      <c r="C3" s="18"/>
      <c r="D3" s="18"/>
      <c r="E3" s="19"/>
      <c r="F3" s="379">
        <f>'2.Declaration'!E11</f>
        <v>0</v>
      </c>
      <c r="G3" s="380"/>
      <c r="H3" s="380"/>
      <c r="I3" s="381"/>
      <c r="J3" s="270"/>
      <c r="K3" s="20"/>
      <c r="L3" s="20"/>
    </row>
    <row r="4" spans="1:23" ht="18" x14ac:dyDescent="0.25">
      <c r="B4" s="21" t="s">
        <v>5</v>
      </c>
      <c r="C4" s="22"/>
      <c r="D4" s="22"/>
      <c r="E4" s="23"/>
      <c r="F4" s="382">
        <f>'2.Declaration'!E15</f>
        <v>0</v>
      </c>
      <c r="G4" s="383"/>
      <c r="H4" s="383"/>
      <c r="I4" s="384"/>
      <c r="J4" s="268"/>
      <c r="K4" s="24"/>
      <c r="L4" s="24"/>
    </row>
    <row r="5" spans="1:23" ht="15" x14ac:dyDescent="0.25"/>
    <row r="6" spans="1:23" ht="18" x14ac:dyDescent="0.25">
      <c r="B6" s="392" t="s">
        <v>201</v>
      </c>
      <c r="C6" s="392"/>
      <c r="D6" s="392"/>
      <c r="E6" s="392"/>
      <c r="F6" s="392"/>
      <c r="G6" s="392"/>
      <c r="H6" s="392"/>
      <c r="I6" s="392"/>
      <c r="K6" s="25"/>
      <c r="L6" s="26"/>
    </row>
    <row r="7" spans="1:23" ht="15" x14ac:dyDescent="0.25">
      <c r="B7" s="52"/>
      <c r="C7" s="53"/>
      <c r="D7" s="53"/>
      <c r="E7" s="53"/>
      <c r="F7" s="53"/>
      <c r="G7" s="53"/>
      <c r="H7" s="54"/>
      <c r="I7" s="55"/>
      <c r="J7" s="314"/>
      <c r="K7" s="314"/>
      <c r="L7" s="314"/>
      <c r="M7" s="314"/>
      <c r="N7" s="314"/>
      <c r="O7" s="314"/>
      <c r="P7" s="314"/>
      <c r="Q7" s="314"/>
      <c r="R7" s="314"/>
      <c r="S7" s="314"/>
      <c r="T7" s="314"/>
      <c r="U7" s="314"/>
      <c r="V7" s="314"/>
      <c r="W7" s="314"/>
    </row>
    <row r="8" spans="1:23" ht="108.75" customHeight="1" x14ac:dyDescent="0.25">
      <c r="B8" s="385" t="s">
        <v>241</v>
      </c>
      <c r="C8" s="386"/>
      <c r="D8" s="386"/>
      <c r="E8" s="386"/>
      <c r="F8" s="386"/>
      <c r="G8" s="386"/>
      <c r="H8" s="386"/>
      <c r="I8" s="387"/>
      <c r="J8" s="319"/>
      <c r="K8" s="314"/>
      <c r="L8" s="314"/>
      <c r="M8" s="314"/>
      <c r="N8" s="314"/>
      <c r="O8" s="314"/>
      <c r="P8" s="314"/>
      <c r="Q8" s="314"/>
      <c r="R8" s="314"/>
      <c r="S8" s="314"/>
      <c r="T8" s="314"/>
      <c r="U8" s="314"/>
      <c r="V8" s="314"/>
      <c r="W8" s="314"/>
    </row>
    <row r="9" spans="1:23" ht="15" x14ac:dyDescent="0.25">
      <c r="J9" s="314"/>
      <c r="K9" s="314"/>
      <c r="L9" s="314"/>
      <c r="M9" s="314"/>
      <c r="N9" s="314"/>
      <c r="O9" s="314"/>
      <c r="P9" s="314"/>
      <c r="Q9" s="314"/>
      <c r="R9" s="314"/>
      <c r="S9" s="314"/>
      <c r="T9" s="314"/>
      <c r="U9" s="314"/>
      <c r="V9" s="314"/>
      <c r="W9" s="314"/>
    </row>
    <row r="10" spans="1:23" ht="18" x14ac:dyDescent="0.25">
      <c r="B10" s="307" t="s">
        <v>240</v>
      </c>
      <c r="C10" s="396" t="s">
        <v>228</v>
      </c>
      <c r="D10" s="396"/>
      <c r="E10" s="396"/>
      <c r="F10" s="396"/>
      <c r="G10" s="396"/>
      <c r="H10" s="396"/>
      <c r="I10" s="396"/>
      <c r="J10" s="314"/>
      <c r="K10" s="314"/>
      <c r="L10" s="314"/>
      <c r="M10" s="314"/>
      <c r="N10" s="314"/>
      <c r="O10" s="314"/>
      <c r="P10" s="314"/>
      <c r="Q10" s="314"/>
      <c r="R10" s="314"/>
      <c r="S10" s="314"/>
      <c r="T10" s="314"/>
      <c r="U10" s="314"/>
      <c r="V10" s="314"/>
      <c r="W10" s="314"/>
    </row>
    <row r="11" spans="1:23" ht="15.75" x14ac:dyDescent="0.25">
      <c r="B11" s="388" t="s">
        <v>6</v>
      </c>
      <c r="C11" s="27"/>
      <c r="D11" s="28"/>
      <c r="E11" s="28"/>
      <c r="F11" s="391"/>
      <c r="G11" s="391"/>
      <c r="H11" s="391"/>
      <c r="I11" s="29"/>
      <c r="J11" s="320"/>
      <c r="K11" s="318"/>
      <c r="L11" s="318"/>
      <c r="M11" s="318"/>
      <c r="N11" s="318"/>
      <c r="O11" s="314"/>
      <c r="P11" s="314"/>
      <c r="Q11" s="314"/>
      <c r="R11" s="314"/>
      <c r="S11" s="314"/>
      <c r="T11" s="314"/>
      <c r="U11" s="314"/>
      <c r="V11" s="314"/>
      <c r="W11" s="314"/>
    </row>
    <row r="12" spans="1:23" ht="29.25" customHeight="1" x14ac:dyDescent="0.25">
      <c r="B12" s="389"/>
      <c r="C12" s="30"/>
      <c r="D12" s="31" t="str">
        <f>IF(Z120=0,HYPERLINK("#'4.Goods within 6 months'!A1","           Goods             "))</f>
        <v xml:space="preserve">           Goods             </v>
      </c>
      <c r="E12" s="32"/>
      <c r="F12" s="31" t="str">
        <f>IF(Z120=0,HYPERLINK("#'8a.Services'!A1","        Services        "))</f>
        <v xml:space="preserve">        Services        </v>
      </c>
      <c r="G12" s="33"/>
      <c r="H12" s="34" t="str">
        <f>IF(Z120=0,HYPERLINK("#'9.Property Rental &amp; Utilities'!A1","Utilities and Rental"))</f>
        <v>Utilities and Rental</v>
      </c>
      <c r="I12" s="35"/>
      <c r="J12" s="320"/>
      <c r="K12" s="318">
        <f>'4.Goods within 6 months'!H37</f>
        <v>0</v>
      </c>
      <c r="L12" s="321">
        <f>SUM(ProxyA!I37+ProxyB!H36+ProxyC!H38+'8a.Services'!H34)</f>
        <v>0</v>
      </c>
      <c r="M12" s="318">
        <f>'9.Property Rental &amp; Utilities'!K36</f>
        <v>0</v>
      </c>
      <c r="N12" s="318"/>
      <c r="O12" s="314"/>
      <c r="P12" s="314"/>
      <c r="Q12" s="314"/>
      <c r="R12" s="314"/>
      <c r="S12" s="314"/>
      <c r="T12" s="314"/>
      <c r="U12" s="314"/>
      <c r="V12" s="314"/>
      <c r="W12" s="314"/>
    </row>
    <row r="13" spans="1:23" ht="20.25" customHeight="1" x14ac:dyDescent="0.25">
      <c r="B13" s="390"/>
      <c r="C13" s="37"/>
      <c r="D13" s="38"/>
      <c r="E13" s="38"/>
      <c r="F13" s="39"/>
      <c r="G13" s="39"/>
      <c r="H13" s="39"/>
      <c r="I13" s="40"/>
      <c r="J13" s="322"/>
      <c r="K13" s="318">
        <f>'4.Goods within 6 months'!H37</f>
        <v>0</v>
      </c>
      <c r="L13" s="318">
        <v>1</v>
      </c>
      <c r="M13" s="318">
        <f>'9.Property Rental &amp; Utilities'!K36</f>
        <v>0</v>
      </c>
      <c r="N13" s="318"/>
      <c r="O13" s="314"/>
      <c r="P13" s="314"/>
      <c r="Q13" s="314"/>
      <c r="R13" s="314"/>
      <c r="S13" s="314"/>
      <c r="T13" s="314"/>
      <c r="U13" s="314"/>
      <c r="V13" s="314"/>
      <c r="W13" s="314"/>
    </row>
    <row r="14" spans="1:23" ht="21.75" customHeight="1" x14ac:dyDescent="0.25">
      <c r="B14" s="374" t="s">
        <v>7</v>
      </c>
      <c r="C14" s="41"/>
      <c r="D14" s="42"/>
      <c r="E14" s="42"/>
      <c r="F14" s="43"/>
      <c r="G14" s="43"/>
      <c r="H14" s="43"/>
      <c r="I14" s="263"/>
      <c r="J14" s="323"/>
      <c r="K14" s="318"/>
      <c r="L14" s="318"/>
      <c r="M14" s="318"/>
      <c r="N14" s="318"/>
      <c r="O14" s="314"/>
      <c r="P14" s="314"/>
      <c r="Q14" s="314"/>
      <c r="R14" s="314"/>
      <c r="S14" s="314"/>
      <c r="T14" s="314"/>
      <c r="U14" s="314"/>
      <c r="V14" s="314"/>
      <c r="W14" s="314"/>
    </row>
    <row r="15" spans="1:23" ht="33.75" customHeight="1" x14ac:dyDescent="0.25">
      <c r="B15" s="375"/>
      <c r="C15" s="44"/>
      <c r="D15" s="34" t="str">
        <f>IF(Z120=0,HYPERLINK("#'5b.Raw Materials'!A1","Raw Materials"))</f>
        <v>Raw Materials</v>
      </c>
      <c r="E15" s="45"/>
      <c r="F15" s="393" t="str">
        <f>IF(Z120=0,HYPERLINK("#'5a.Consumables &amp; Trading Stocks'!A1","                               Trading Stocks &amp; Consumables                           "))</f>
        <v xml:space="preserve">                               Trading Stocks &amp; Consumables                           </v>
      </c>
      <c r="G15" s="393"/>
      <c r="H15" s="394"/>
      <c r="I15" s="46" t="s">
        <v>8</v>
      </c>
      <c r="J15" s="324"/>
      <c r="K15" s="318">
        <f>'5a.Consumables &amp; Trading Stocks'!H37</f>
        <v>0</v>
      </c>
      <c r="L15" s="321">
        <f>'5a.Consumables &amp; Trading Stocks'!H37</f>
        <v>0</v>
      </c>
      <c r="M15" s="318">
        <f>'5d.Non-Residential Property'!J38</f>
        <v>0</v>
      </c>
      <c r="N15" s="318">
        <f>'5d.Non-Residential Property (2)'!J38</f>
        <v>0</v>
      </c>
      <c r="O15" s="314">
        <f>'5d.Non-Residential Property (3)'!J38</f>
        <v>0</v>
      </c>
      <c r="P15" s="314"/>
      <c r="Q15" s="314"/>
      <c r="R15" s="314"/>
      <c r="S15" s="314"/>
      <c r="T15" s="314"/>
      <c r="U15" s="314"/>
      <c r="V15" s="314"/>
      <c r="W15" s="314"/>
    </row>
    <row r="16" spans="1:23" ht="20.25" customHeight="1" x14ac:dyDescent="0.25">
      <c r="B16" s="375"/>
      <c r="C16" s="44"/>
      <c r="D16" s="45"/>
      <c r="E16" s="45"/>
      <c r="F16" s="39"/>
      <c r="G16" s="39"/>
      <c r="I16" s="47"/>
      <c r="J16" s="314"/>
      <c r="K16" s="318"/>
      <c r="L16" s="318">
        <f>'5e.Building Fixtures'!F39</f>
        <v>0</v>
      </c>
      <c r="M16" s="318"/>
      <c r="N16" s="325"/>
      <c r="O16" s="314"/>
      <c r="P16" s="314"/>
      <c r="Q16" s="314"/>
      <c r="R16" s="314"/>
      <c r="S16" s="314"/>
      <c r="T16" s="314"/>
      <c r="U16" s="314"/>
      <c r="V16" s="314"/>
      <c r="W16" s="314"/>
    </row>
    <row r="17" spans="2:23" ht="49.5" customHeight="1" x14ac:dyDescent="0.25">
      <c r="B17" s="375"/>
      <c r="C17" s="44"/>
      <c r="D17" s="34" t="str">
        <f>IF(Z120=0,HYPERLINK("#'5e.Building Fixtures'!A1","Building Fixtures"))</f>
        <v>Building Fixtures</v>
      </c>
      <c r="E17" s="45"/>
      <c r="F17" s="316" t="str">
        <f>IF(Z120=0,HYPERLINK("#'5c.Movable Property'!A1","Movable Property"))</f>
        <v>Movable Property</v>
      </c>
      <c r="G17" s="281" t="s">
        <v>8</v>
      </c>
      <c r="I17" s="57"/>
      <c r="J17" s="324"/>
      <c r="K17" s="321">
        <f>'5e.Building Fixtures'!F39</f>
        <v>0</v>
      </c>
      <c r="L17" s="321">
        <f>'5b.Raw Materials'!J42</f>
        <v>0</v>
      </c>
      <c r="M17" s="318">
        <f>'5c.Movable Property'!I36</f>
        <v>0</v>
      </c>
      <c r="N17" s="318"/>
      <c r="O17" s="314"/>
      <c r="P17" s="314"/>
      <c r="Q17" s="314"/>
      <c r="R17" s="314"/>
      <c r="S17" s="314"/>
      <c r="T17" s="314"/>
      <c r="U17" s="314"/>
      <c r="V17" s="314"/>
      <c r="W17" s="314"/>
    </row>
    <row r="18" spans="2:23" ht="24.75" customHeight="1" x14ac:dyDescent="0.25">
      <c r="B18" s="375"/>
      <c r="C18" s="44"/>
      <c r="I18" s="46"/>
      <c r="J18" s="324"/>
      <c r="K18" s="321"/>
      <c r="L18" s="321"/>
      <c r="M18" s="318"/>
      <c r="N18" s="318"/>
      <c r="O18" s="314"/>
      <c r="P18" s="314"/>
      <c r="Q18" s="314"/>
      <c r="R18" s="314"/>
      <c r="S18" s="314"/>
      <c r="T18" s="314"/>
      <c r="U18" s="314"/>
      <c r="V18" s="314"/>
      <c r="W18" s="314"/>
    </row>
    <row r="19" spans="2:23" ht="48.75" customHeight="1" x14ac:dyDescent="0.25">
      <c r="B19" s="375"/>
      <c r="C19" s="44"/>
      <c r="D19" s="34" t="str">
        <f>IF(Z120=0,HYPERLINK("#'5d.Non-Residential Property'!A1","Non-Residential Property (GST charged at 7%)"))</f>
        <v>Non-Residential Property (GST charged at 7%)</v>
      </c>
      <c r="F19" s="34" t="str">
        <f>IF(AB120=0,HYPERLINK("#'5d.Non-Residential Property (2)'!A1","Non-Residential Property (GST charged at 8%)"))</f>
        <v>Non-Residential Property (GST charged at 8%)</v>
      </c>
      <c r="H19" s="34" t="str">
        <f>IF(AB122=0,HYPERLINK("#'5d.Non-Residential Property (3)'!A1","Non-Residential Property (GST charged at 9%)"))</f>
        <v>Non-Residential Property (GST charged at 9%)</v>
      </c>
      <c r="I19" s="46"/>
      <c r="J19" s="324"/>
      <c r="K19" s="321"/>
      <c r="L19" s="321"/>
      <c r="M19" s="318"/>
      <c r="N19" s="318"/>
      <c r="O19" s="314"/>
      <c r="P19" s="314"/>
      <c r="Q19" s="314"/>
      <c r="R19" s="314"/>
      <c r="S19" s="314"/>
      <c r="T19" s="314"/>
      <c r="U19" s="314"/>
      <c r="V19" s="314"/>
      <c r="W19" s="314"/>
    </row>
    <row r="20" spans="2:23" ht="15" x14ac:dyDescent="0.25">
      <c r="B20" s="376"/>
      <c r="C20" s="48"/>
      <c r="D20" s="49"/>
      <c r="E20" s="49"/>
      <c r="F20" s="49"/>
      <c r="G20" s="49"/>
      <c r="H20" s="50"/>
      <c r="I20" s="51"/>
      <c r="J20" s="314"/>
      <c r="K20" s="318"/>
      <c r="L20" s="318"/>
      <c r="M20" s="318"/>
      <c r="N20" s="318"/>
      <c r="O20" s="314"/>
      <c r="P20" s="314"/>
      <c r="Q20" s="314"/>
      <c r="R20" s="314"/>
      <c r="S20" s="314"/>
      <c r="T20" s="314"/>
      <c r="U20" s="314"/>
      <c r="V20" s="314"/>
      <c r="W20" s="314"/>
    </row>
    <row r="21" spans="2:23" ht="15" customHeight="1" x14ac:dyDescent="0.25">
      <c r="B21" s="374" t="s">
        <v>239</v>
      </c>
      <c r="C21" s="52"/>
      <c r="D21" s="53"/>
      <c r="E21" s="53"/>
      <c r="F21" s="53"/>
      <c r="G21" s="53"/>
      <c r="H21" s="54"/>
      <c r="I21" s="55"/>
      <c r="J21" s="314"/>
      <c r="K21" s="318"/>
      <c r="L21" s="318"/>
      <c r="M21" s="318"/>
      <c r="N21" s="318"/>
      <c r="O21" s="314"/>
      <c r="P21" s="314"/>
      <c r="Q21" s="314"/>
      <c r="R21" s="314"/>
      <c r="S21" s="314"/>
      <c r="T21" s="314"/>
      <c r="U21" s="314"/>
      <c r="V21" s="314"/>
      <c r="W21" s="314"/>
    </row>
    <row r="22" spans="2:23" ht="37.5" customHeight="1" x14ac:dyDescent="0.25">
      <c r="B22" s="375"/>
      <c r="C22" s="56"/>
      <c r="D22" s="34" t="str">
        <f>IF(Z120=0,HYPERLINK("#'7.Construction'!A1","Construction (GST charged at 7%"))</f>
        <v>Construction (GST charged at 7%</v>
      </c>
      <c r="F22" s="34" t="str">
        <f>IF(AB120=0,HYPERLINK("#'7.Construction (2)'!A1","Construction (GST charged at 8%"))</f>
        <v>Construction (GST charged at 8%</v>
      </c>
      <c r="H22" s="34" t="str">
        <f>IF(AD120=0,HYPERLINK("#'7.Construction (3)'!A1","Construction (GST charged at 9%"))</f>
        <v>Construction (GST charged at 9%</v>
      </c>
      <c r="I22" s="57"/>
      <c r="J22" s="314"/>
      <c r="K22" s="318"/>
      <c r="L22" s="318"/>
      <c r="M22" s="318"/>
      <c r="N22" s="318"/>
      <c r="O22" s="314"/>
      <c r="P22" s="314"/>
      <c r="Q22" s="314"/>
      <c r="R22" s="314"/>
      <c r="S22" s="314"/>
      <c r="T22" s="314"/>
      <c r="U22" s="314"/>
      <c r="V22" s="314"/>
      <c r="W22" s="314"/>
    </row>
    <row r="23" spans="2:23" ht="15" customHeight="1" x14ac:dyDescent="0.25">
      <c r="B23" s="375"/>
      <c r="C23" s="56"/>
      <c r="I23" s="57"/>
      <c r="J23" s="314"/>
      <c r="K23" s="318"/>
      <c r="L23" s="318"/>
      <c r="M23" s="318"/>
      <c r="N23" s="318"/>
      <c r="O23" s="314"/>
      <c r="P23" s="314"/>
      <c r="Q23" s="314"/>
      <c r="R23" s="314"/>
      <c r="S23" s="314"/>
      <c r="T23" s="314"/>
      <c r="U23" s="314"/>
      <c r="V23" s="314"/>
      <c r="W23" s="314"/>
    </row>
    <row r="24" spans="2:23" ht="30.75" customHeight="1" x14ac:dyDescent="0.25">
      <c r="B24" s="375"/>
      <c r="C24" s="56"/>
      <c r="D24" s="34" t="str">
        <f>IF(Z120=0,HYPERLINK("#'6.Renovation'!A1","Renovation"))</f>
        <v>Renovation</v>
      </c>
      <c r="I24" s="57"/>
      <c r="J24" s="314"/>
      <c r="K24" s="321">
        <f>'6.Renovation'!J35</f>
        <v>0</v>
      </c>
      <c r="L24" s="318">
        <f>'7.Construction'!K36</f>
        <v>0</v>
      </c>
      <c r="M24" s="318">
        <f>'7.Construction (2)'!K36</f>
        <v>0</v>
      </c>
      <c r="N24" s="318">
        <f>'7.Construction (3)'!K36</f>
        <v>0</v>
      </c>
      <c r="O24" s="314"/>
      <c r="P24" s="314"/>
      <c r="Q24" s="314"/>
      <c r="R24" s="314"/>
      <c r="S24" s="314"/>
      <c r="T24" s="314"/>
      <c r="U24" s="314"/>
      <c r="V24" s="314"/>
      <c r="W24" s="314"/>
    </row>
    <row r="25" spans="2:23" ht="15" x14ac:dyDescent="0.25">
      <c r="B25" s="376"/>
      <c r="C25" s="48"/>
      <c r="D25" s="49"/>
      <c r="E25" s="49"/>
      <c r="F25" s="49"/>
      <c r="G25" s="49"/>
      <c r="H25" s="50"/>
      <c r="I25" s="51"/>
      <c r="J25" s="314"/>
      <c r="K25" s="318"/>
      <c r="L25" s="318"/>
      <c r="M25" s="318"/>
      <c r="N25" s="318"/>
      <c r="O25" s="314"/>
      <c r="P25" s="314"/>
      <c r="Q25" s="314"/>
      <c r="R25" s="314"/>
      <c r="S25" s="314"/>
      <c r="T25" s="314"/>
      <c r="U25" s="314"/>
      <c r="V25" s="314"/>
      <c r="W25" s="314"/>
    </row>
    <row r="26" spans="2:23" ht="15" x14ac:dyDescent="0.25"/>
    <row r="27" spans="2:23" ht="45" customHeight="1" x14ac:dyDescent="0.25">
      <c r="B27" s="395" t="s">
        <v>231</v>
      </c>
      <c r="C27" s="395"/>
      <c r="D27" s="395"/>
      <c r="E27" s="395"/>
      <c r="F27" s="395"/>
      <c r="G27" s="395"/>
      <c r="H27" s="395"/>
      <c r="I27" s="395"/>
    </row>
    <row r="28" spans="2:23" ht="18" x14ac:dyDescent="0.25">
      <c r="B28" s="377" t="s">
        <v>230</v>
      </c>
      <c r="C28" s="377"/>
      <c r="D28" s="377"/>
      <c r="E28" s="377"/>
      <c r="F28" s="377"/>
      <c r="G28" s="377"/>
      <c r="H28" s="377"/>
      <c r="I28" s="377"/>
      <c r="L28" s="58"/>
      <c r="M28" s="58"/>
      <c r="P28" s="59"/>
      <c r="Q28" s="36"/>
    </row>
    <row r="29" spans="2:23" ht="15" customHeight="1" x14ac:dyDescent="0.25">
      <c r="B29" s="60"/>
      <c r="C29" s="60"/>
      <c r="D29" s="60"/>
      <c r="E29" s="60"/>
      <c r="F29" s="60"/>
      <c r="G29" s="60"/>
      <c r="H29" s="60"/>
      <c r="I29" s="60"/>
      <c r="J29" s="60"/>
      <c r="P29" s="36"/>
      <c r="Q29" s="36"/>
    </row>
    <row r="30" spans="2:23" ht="15" customHeight="1" x14ac:dyDescent="0.25">
      <c r="B30" s="60"/>
      <c r="C30" s="60"/>
      <c r="D30" s="60"/>
      <c r="E30" s="60"/>
      <c r="F30" s="60"/>
      <c r="G30" s="60"/>
      <c r="H30" s="60"/>
      <c r="I30" s="60"/>
      <c r="J30" s="60"/>
      <c r="P30" s="36"/>
      <c r="Q30" s="36"/>
    </row>
    <row r="31" spans="2:23" ht="15" x14ac:dyDescent="0.25">
      <c r="B31" s="378"/>
      <c r="C31" s="378"/>
      <c r="D31" s="378"/>
      <c r="E31" s="378"/>
      <c r="F31" s="378"/>
      <c r="G31" s="378"/>
      <c r="H31" s="378"/>
      <c r="I31" s="60"/>
      <c r="J31" s="60"/>
      <c r="P31" s="36"/>
      <c r="Q31" s="36"/>
    </row>
    <row r="32" spans="2:23" ht="15" x14ac:dyDescent="0.25">
      <c r="B32" s="60"/>
      <c r="C32" s="60"/>
      <c r="D32" s="60"/>
      <c r="E32" s="60"/>
      <c r="F32" s="60"/>
      <c r="G32" s="60"/>
      <c r="H32" s="60"/>
      <c r="I32" s="60"/>
      <c r="J32" s="60"/>
      <c r="P32" s="36"/>
      <c r="Q32" s="36"/>
    </row>
    <row r="33" spans="2:17" ht="15" x14ac:dyDescent="0.25">
      <c r="B33" s="60"/>
      <c r="C33" s="60"/>
      <c r="D33" s="60"/>
      <c r="E33" s="60"/>
      <c r="F33" s="60"/>
      <c r="G33" s="60"/>
      <c r="H33" s="60"/>
      <c r="I33" s="60"/>
      <c r="J33" s="60"/>
      <c r="P33" s="36"/>
      <c r="Q33" s="36"/>
    </row>
    <row r="34" spans="2:17" ht="15" x14ac:dyDescent="0.25">
      <c r="B34" s="60"/>
      <c r="C34" s="60"/>
      <c r="D34" s="60"/>
      <c r="E34" s="60"/>
      <c r="F34" s="60"/>
      <c r="G34" s="60"/>
      <c r="H34" s="60"/>
      <c r="I34" s="60"/>
      <c r="J34" s="60"/>
      <c r="P34" s="36"/>
      <c r="Q34" s="36"/>
    </row>
    <row r="35" spans="2:17" ht="15" hidden="1" x14ac:dyDescent="0.25">
      <c r="B35" s="60"/>
      <c r="C35" s="60"/>
      <c r="D35" s="60"/>
      <c r="E35" s="60"/>
      <c r="F35" s="60"/>
      <c r="G35" s="60"/>
      <c r="H35" s="60"/>
      <c r="I35" s="60"/>
      <c r="J35" s="60"/>
      <c r="P35" s="36"/>
      <c r="Q35" s="36"/>
    </row>
    <row r="36" spans="2:17" ht="15" hidden="1" x14ac:dyDescent="0.25">
      <c r="B36" s="60"/>
      <c r="C36" s="60"/>
      <c r="D36" s="60"/>
      <c r="E36" s="60"/>
      <c r="F36" s="60"/>
      <c r="G36" s="60"/>
      <c r="H36" s="60"/>
      <c r="I36" s="60"/>
      <c r="J36" s="60"/>
      <c r="P36" s="36"/>
      <c r="Q36" s="36"/>
    </row>
    <row r="37" spans="2:17" ht="15" hidden="1" x14ac:dyDescent="0.25">
      <c r="B37" s="60"/>
      <c r="C37" s="60"/>
      <c r="D37" s="60"/>
      <c r="E37" s="60"/>
      <c r="F37" s="60"/>
      <c r="G37" s="60"/>
      <c r="H37" s="60"/>
      <c r="I37" s="60"/>
      <c r="J37" s="60"/>
      <c r="P37" s="36"/>
      <c r="Q37" s="36"/>
    </row>
    <row r="38" spans="2:17" ht="15" hidden="1" x14ac:dyDescent="0.25">
      <c r="B38" s="60"/>
      <c r="C38" s="60"/>
      <c r="D38" s="60"/>
      <c r="E38" s="60"/>
      <c r="F38" s="60"/>
      <c r="G38" s="60"/>
      <c r="H38" s="60"/>
      <c r="I38" s="60"/>
      <c r="J38" s="60"/>
      <c r="P38" s="36"/>
      <c r="Q38" s="36"/>
    </row>
    <row r="39" spans="2:17" ht="15" hidden="1" x14ac:dyDescent="0.25">
      <c r="B39" s="60"/>
      <c r="C39" s="60"/>
      <c r="D39" s="60"/>
      <c r="E39" s="60"/>
      <c r="F39" s="60"/>
      <c r="G39" s="60"/>
      <c r="H39" s="60"/>
      <c r="I39" s="60"/>
      <c r="J39" s="60"/>
      <c r="P39" s="36"/>
      <c r="Q39" s="36"/>
    </row>
    <row r="40" spans="2:17" ht="15" hidden="1" x14ac:dyDescent="0.25">
      <c r="B40" s="60"/>
      <c r="C40" s="60"/>
      <c r="D40" s="60"/>
      <c r="E40" s="60"/>
      <c r="F40" s="60"/>
      <c r="G40" s="60"/>
      <c r="H40" s="60"/>
      <c r="I40" s="60"/>
      <c r="J40" s="60"/>
      <c r="P40" s="36"/>
      <c r="Q40" s="36"/>
    </row>
    <row r="41" spans="2:17" ht="15" hidden="1" x14ac:dyDescent="0.25">
      <c r="H41"/>
      <c r="O41" s="36"/>
      <c r="P41" s="36"/>
    </row>
    <row r="42" spans="2:17" ht="13.5" hidden="1" customHeight="1" x14ac:dyDescent="0.25"/>
    <row r="43" spans="2:17" ht="13.5" hidden="1" customHeight="1" x14ac:dyDescent="0.25"/>
    <row r="44" spans="2:17" ht="13.5" hidden="1" customHeight="1" x14ac:dyDescent="0.25"/>
    <row r="45" spans="2:17" ht="13.5" hidden="1" customHeight="1" x14ac:dyDescent="0.25"/>
  </sheetData>
  <sheetProtection algorithmName="SHA-512" hashValue="79EWYtI8CA7IHTD6ZCmGo2vZlj61fAsbDrXm6sBKUEdNhZBC6WSRiOOl4BqAceAcCwn3lCTHFgBgVDOAtYLNtQ==" saltValue="+ZQ/o+2Dn6ju0L9+AWOPxA==" spinCount="100000" sheet="1" objects="1" scenarios="1"/>
  <mergeCells count="14">
    <mergeCell ref="B14:B20"/>
    <mergeCell ref="B21:B25"/>
    <mergeCell ref="B28:I28"/>
    <mergeCell ref="B31:H31"/>
    <mergeCell ref="F2:I2"/>
    <mergeCell ref="F3:I3"/>
    <mergeCell ref="F4:I4"/>
    <mergeCell ref="B8:I8"/>
    <mergeCell ref="B11:B13"/>
    <mergeCell ref="F11:H11"/>
    <mergeCell ref="B6:I6"/>
    <mergeCell ref="F15:H15"/>
    <mergeCell ref="B27:I27"/>
    <mergeCell ref="C10:I10"/>
  </mergeCells>
  <conditionalFormatting sqref="D12">
    <cfRule type="expression" dxfId="84" priority="15">
      <formula>$K$12&gt;0</formula>
    </cfRule>
  </conditionalFormatting>
  <conditionalFormatting sqref="D15">
    <cfRule type="expression" dxfId="83" priority="12">
      <formula>$L$17&gt;0</formula>
    </cfRule>
  </conditionalFormatting>
  <conditionalFormatting sqref="D17">
    <cfRule type="expression" dxfId="82" priority="9">
      <formula>$K$17&gt;0</formula>
    </cfRule>
  </conditionalFormatting>
  <conditionalFormatting sqref="D19">
    <cfRule type="expression" dxfId="81" priority="8">
      <formula>$M$15&gt;0</formula>
    </cfRule>
  </conditionalFormatting>
  <conditionalFormatting sqref="D22">
    <cfRule type="expression" dxfId="80" priority="5">
      <formula>$L$24&gt;0</formula>
    </cfRule>
  </conditionalFormatting>
  <conditionalFormatting sqref="D24">
    <cfRule type="expression" dxfId="79" priority="6">
      <formula>$K$24&gt;0</formula>
    </cfRule>
  </conditionalFormatting>
  <conditionalFormatting sqref="F12">
    <cfRule type="expression" dxfId="78" priority="14">
      <formula>$L$12&gt;0</formula>
    </cfRule>
  </conditionalFormatting>
  <conditionalFormatting sqref="F15">
    <cfRule type="expression" dxfId="77" priority="11">
      <formula>$K$15&gt;0</formula>
    </cfRule>
  </conditionalFormatting>
  <conditionalFormatting sqref="F17">
    <cfRule type="expression" dxfId="76" priority="7">
      <formula>$M$17&gt;0</formula>
    </cfRule>
  </conditionalFormatting>
  <conditionalFormatting sqref="F19">
    <cfRule type="expression" dxfId="75" priority="4">
      <formula>$N$15&gt;0</formula>
    </cfRule>
  </conditionalFormatting>
  <conditionalFormatting sqref="F22">
    <cfRule type="expression" dxfId="74" priority="3">
      <formula>$M$24&gt;0</formula>
    </cfRule>
  </conditionalFormatting>
  <conditionalFormatting sqref="H12">
    <cfRule type="expression" dxfId="73" priority="13">
      <formula>$M$12&gt;0</formula>
    </cfRule>
  </conditionalFormatting>
  <conditionalFormatting sqref="H19">
    <cfRule type="expression" dxfId="72" priority="2">
      <formula>$O$15&gt;0</formula>
    </cfRule>
  </conditionalFormatting>
  <conditionalFormatting sqref="H22">
    <cfRule type="expression" dxfId="71" priority="1">
      <formula>$N$24&gt;0</formula>
    </cfRule>
  </conditionalFormatting>
  <dataValidations count="3">
    <dataValidation allowBlank="1" showInputMessage="1" showErrorMessage="1" prompt="Examples of consumables include stationery, office supplies (e.g. toner, printer paper), lubricants for machinery and equipment etc _x000a_" sqref="I15:J15" xr:uid="{00000000-0002-0000-0300-000001000000}"/>
    <dataValidation allowBlank="1" showInputMessage="1" showErrorMessage="1" prompt="_x000a_" sqref="K15" xr:uid="{00000000-0002-0000-0300-000002000000}"/>
    <dataValidation allowBlank="1" showInputMessage="1" showErrorMessage="1" prompt="Examples of movable properties include office computer and peripherals, office furniture and fittings, delivery vans and lorries" sqref="I18:J19 J17 G17" xr:uid="{00000000-0002-0000-0300-000000000000}"/>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53"/>
  <sheetViews>
    <sheetView showGridLines="0" zoomScale="70" zoomScaleNormal="70" workbookViewId="0"/>
  </sheetViews>
  <sheetFormatPr defaultColWidth="0" defaultRowHeight="15" customHeight="1" zeroHeight="1" x14ac:dyDescent="0.25"/>
  <cols>
    <col min="1" max="1" width="4.140625" customWidth="1"/>
    <col min="2" max="2" width="41.7109375" customWidth="1"/>
    <col min="3" max="3" width="19.7109375" customWidth="1"/>
    <col min="4" max="4" width="24.140625" customWidth="1"/>
    <col min="5" max="5" width="43.140625" customWidth="1"/>
    <col min="6" max="6" width="43.7109375" customWidth="1"/>
    <col min="7" max="7" width="28.7109375" customWidth="1"/>
    <col min="8" max="8" width="40.7109375" customWidth="1"/>
    <col min="9" max="9" width="19.7109375" hidden="1" customWidth="1"/>
    <col min="10" max="10" width="28.85546875" style="61" hidden="1" customWidth="1"/>
    <col min="11" max="11" width="20" hidden="1" customWidth="1"/>
    <col min="12" max="14" width="9.140625" hidden="1" customWidth="1"/>
    <col min="15" max="16" width="9.140625" style="36" hidden="1" customWidth="1"/>
    <col min="17" max="16384" width="9.140625" hidden="1"/>
  </cols>
  <sheetData>
    <row r="1" spans="1:27" x14ac:dyDescent="0.25"/>
    <row r="2" spans="1:27" ht="18" x14ac:dyDescent="0.25">
      <c r="B2" s="62" t="s">
        <v>3</v>
      </c>
      <c r="C2" s="408">
        <f>'2.Declaration'!E7</f>
        <v>0</v>
      </c>
      <c r="D2" s="408"/>
      <c r="E2" s="408"/>
      <c r="F2" s="20"/>
      <c r="G2" s="20"/>
      <c r="H2" s="20"/>
      <c r="K2" s="63" t="s">
        <v>9</v>
      </c>
    </row>
    <row r="3" spans="1:27" ht="18" x14ac:dyDescent="0.25">
      <c r="B3" s="64" t="s">
        <v>4</v>
      </c>
      <c r="C3" s="409">
        <f>'2.Declaration'!E11</f>
        <v>0</v>
      </c>
      <c r="D3" s="410"/>
      <c r="E3" s="410"/>
      <c r="F3" s="65"/>
      <c r="G3" s="20"/>
      <c r="H3" s="20"/>
      <c r="K3" s="59" t="s">
        <v>10</v>
      </c>
    </row>
    <row r="4" spans="1:27" ht="18" x14ac:dyDescent="0.25">
      <c r="B4" s="66" t="s">
        <v>11</v>
      </c>
      <c r="C4" s="382">
        <f>'2.Declaration'!E15</f>
        <v>0</v>
      </c>
      <c r="D4" s="383"/>
      <c r="E4" s="383"/>
      <c r="F4" s="67"/>
      <c r="G4" s="24"/>
      <c r="H4" s="24"/>
      <c r="K4" s="59" t="s">
        <v>12</v>
      </c>
    </row>
    <row r="5" spans="1:27" x14ac:dyDescent="0.25">
      <c r="K5" s="295" t="s">
        <v>23</v>
      </c>
    </row>
    <row r="6" spans="1:27" ht="18" x14ac:dyDescent="0.25">
      <c r="B6" s="411" t="s">
        <v>13</v>
      </c>
      <c r="C6" s="412"/>
      <c r="D6" s="412"/>
      <c r="E6" s="412"/>
      <c r="F6" s="412"/>
      <c r="G6" s="412"/>
      <c r="H6" s="413"/>
      <c r="K6" s="58"/>
      <c r="L6" s="58"/>
      <c r="O6" s="59"/>
    </row>
    <row r="7" spans="1:27" ht="35.25" customHeight="1" x14ac:dyDescent="0.25">
      <c r="B7" s="330" t="s">
        <v>205</v>
      </c>
      <c r="C7" s="331"/>
      <c r="D7" s="331"/>
      <c r="E7" s="331"/>
      <c r="F7" s="331"/>
      <c r="G7" s="331"/>
      <c r="H7" s="414"/>
      <c r="K7" s="58"/>
      <c r="L7" s="58"/>
      <c r="O7" s="59"/>
    </row>
    <row r="8" spans="1:27" ht="0.75" hidden="1" customHeight="1" x14ac:dyDescent="0.25">
      <c r="B8" s="330" t="s">
        <v>14</v>
      </c>
      <c r="C8" s="406"/>
      <c r="D8" s="406"/>
      <c r="E8" s="406"/>
      <c r="F8" s="406"/>
      <c r="G8" s="406"/>
      <c r="H8" s="407"/>
      <c r="J8" s="68"/>
      <c r="K8" s="59"/>
      <c r="L8" s="59"/>
      <c r="M8" s="59"/>
      <c r="N8" s="59"/>
      <c r="O8" s="59"/>
      <c r="P8" s="59"/>
      <c r="Q8" s="59"/>
      <c r="R8" s="59"/>
      <c r="S8" s="59"/>
      <c r="T8" s="59"/>
      <c r="U8" s="59"/>
      <c r="V8" s="59"/>
      <c r="W8" s="59"/>
      <c r="X8" s="36"/>
      <c r="Y8" s="36"/>
      <c r="Z8" s="36"/>
      <c r="AA8" s="36"/>
    </row>
    <row r="9" spans="1:27" ht="18.75" customHeight="1" x14ac:dyDescent="0.25">
      <c r="B9" s="399" t="s">
        <v>158</v>
      </c>
      <c r="C9" s="400"/>
      <c r="D9" s="400"/>
      <c r="E9" s="400"/>
      <c r="F9" s="400"/>
      <c r="G9" s="400"/>
      <c r="H9" s="401"/>
      <c r="J9" s="68"/>
      <c r="K9" s="59"/>
      <c r="L9" s="59"/>
      <c r="M9" s="59"/>
      <c r="N9" s="59"/>
      <c r="O9" s="59"/>
      <c r="P9" s="59"/>
      <c r="Q9" s="59"/>
      <c r="R9" s="59"/>
      <c r="S9" s="59"/>
      <c r="T9" s="59"/>
      <c r="U9" s="59"/>
      <c r="V9" s="59"/>
      <c r="W9" s="59"/>
      <c r="X9" s="36"/>
      <c r="Y9" s="36"/>
      <c r="Z9" s="36"/>
      <c r="AA9" s="36"/>
    </row>
    <row r="10" spans="1:27" ht="18" customHeight="1" x14ac:dyDescent="0.25">
      <c r="B10" s="399" t="s">
        <v>43</v>
      </c>
      <c r="C10" s="400"/>
      <c r="D10" s="400"/>
      <c r="E10" s="400"/>
      <c r="F10" s="400"/>
      <c r="G10" s="400"/>
      <c r="H10" s="401"/>
      <c r="J10" s="68"/>
      <c r="K10" s="59"/>
      <c r="L10" s="59"/>
      <c r="M10" s="59"/>
      <c r="N10" s="59"/>
      <c r="O10" s="59"/>
      <c r="P10" s="59"/>
      <c r="Q10" s="59"/>
      <c r="R10" s="59"/>
      <c r="S10" s="59"/>
      <c r="T10" s="59"/>
      <c r="U10" s="59"/>
      <c r="V10" s="59"/>
      <c r="W10" s="59"/>
      <c r="X10" s="36"/>
      <c r="Y10" s="36"/>
      <c r="Z10" s="36"/>
      <c r="AA10" s="36"/>
    </row>
    <row r="11" spans="1:27" ht="18" customHeight="1" x14ac:dyDescent="0.25">
      <c r="B11" s="399" t="s">
        <v>36</v>
      </c>
      <c r="C11" s="400"/>
      <c r="D11" s="400"/>
      <c r="E11" s="400"/>
      <c r="F11" s="400"/>
      <c r="G11" s="69"/>
      <c r="H11" s="70"/>
      <c r="J11" s="68"/>
      <c r="K11" s="59"/>
      <c r="L11" s="59"/>
      <c r="M11" s="59"/>
      <c r="N11" s="59"/>
      <c r="O11" s="59"/>
      <c r="P11" s="59"/>
      <c r="Q11" s="59"/>
      <c r="R11" s="59"/>
      <c r="S11" s="59"/>
      <c r="T11" s="59"/>
      <c r="U11" s="59"/>
      <c r="V11" s="59"/>
      <c r="W11" s="59"/>
      <c r="X11" s="36"/>
      <c r="Y11" s="36"/>
      <c r="Z11" s="36"/>
      <c r="AA11" s="36"/>
    </row>
    <row r="12" spans="1:27" ht="18" customHeight="1" x14ac:dyDescent="0.25">
      <c r="B12" s="399" t="s">
        <v>159</v>
      </c>
      <c r="C12" s="400"/>
      <c r="D12" s="400"/>
      <c r="E12" s="400"/>
      <c r="F12" s="69"/>
      <c r="G12" s="69"/>
      <c r="H12" s="70"/>
      <c r="J12" s="68"/>
      <c r="K12" s="59"/>
      <c r="L12" s="59"/>
      <c r="M12" s="59"/>
      <c r="N12" s="59"/>
      <c r="O12" s="59"/>
      <c r="P12" s="59"/>
      <c r="Q12" s="59"/>
      <c r="R12" s="59"/>
      <c r="S12" s="59"/>
      <c r="T12" s="59"/>
      <c r="U12" s="59"/>
      <c r="V12" s="59"/>
      <c r="W12" s="59"/>
      <c r="X12" s="36"/>
      <c r="Y12" s="36"/>
      <c r="Z12" s="36"/>
      <c r="AA12" s="36"/>
    </row>
    <row r="13" spans="1:27" ht="18" customHeight="1" x14ac:dyDescent="0.25">
      <c r="B13" s="402"/>
      <c r="C13" s="403"/>
      <c r="D13" s="403"/>
      <c r="E13" s="403"/>
      <c r="F13" s="71"/>
      <c r="G13" s="71"/>
      <c r="H13" s="72"/>
      <c r="J13" s="68"/>
      <c r="K13" s="59"/>
      <c r="L13" s="59"/>
      <c r="M13" s="59"/>
      <c r="N13" s="59"/>
      <c r="O13" s="59"/>
      <c r="P13" s="59"/>
      <c r="Q13" s="59"/>
      <c r="R13" s="59"/>
      <c r="S13" s="59"/>
      <c r="T13" s="59"/>
      <c r="U13" s="59"/>
      <c r="V13" s="59"/>
      <c r="W13" s="59"/>
      <c r="X13" s="36"/>
      <c r="Y13" s="36"/>
      <c r="Z13" s="36"/>
      <c r="AA13" s="36"/>
    </row>
    <row r="14" spans="1:27" x14ac:dyDescent="0.25">
      <c r="B14" s="404"/>
      <c r="C14" s="405"/>
      <c r="D14" s="405"/>
      <c r="E14" s="405"/>
      <c r="F14" s="405"/>
      <c r="G14" s="405"/>
      <c r="H14" s="405"/>
      <c r="J14" s="68"/>
      <c r="K14" s="59"/>
      <c r="L14" s="59"/>
      <c r="M14" s="59"/>
      <c r="N14" s="59"/>
      <c r="O14" s="59"/>
      <c r="P14" s="59"/>
      <c r="Q14" s="59"/>
      <c r="R14" s="59"/>
      <c r="S14" s="59"/>
      <c r="T14" s="59"/>
      <c r="U14" s="59"/>
      <c r="V14" s="59"/>
      <c r="W14" s="59"/>
      <c r="X14" s="36"/>
      <c r="Y14" s="36"/>
      <c r="Z14" s="36"/>
      <c r="AA14" s="36"/>
    </row>
    <row r="15" spans="1:27" ht="56.25" customHeight="1" x14ac:dyDescent="0.3">
      <c r="A15" s="57"/>
      <c r="B15" s="73" t="s">
        <v>15</v>
      </c>
      <c r="C15" s="73" t="s">
        <v>16</v>
      </c>
      <c r="D15" s="73" t="s">
        <v>188</v>
      </c>
      <c r="E15" s="73" t="s">
        <v>137</v>
      </c>
      <c r="F15" s="73" t="s">
        <v>17</v>
      </c>
      <c r="G15" s="73" t="s">
        <v>138</v>
      </c>
      <c r="H15" s="73" t="s">
        <v>18</v>
      </c>
      <c r="I15" s="254"/>
      <c r="J15" s="74" t="s">
        <v>19</v>
      </c>
      <c r="K15" s="59" t="s">
        <v>20</v>
      </c>
      <c r="L15" s="59"/>
      <c r="M15" s="59"/>
      <c r="O15" s="59"/>
      <c r="P15" s="59"/>
      <c r="Q15" s="59"/>
      <c r="R15" s="59"/>
      <c r="S15" s="59"/>
      <c r="T15" s="59"/>
      <c r="U15" s="59"/>
      <c r="V15" s="59"/>
      <c r="W15" s="36"/>
      <c r="X15" s="36"/>
      <c r="Y15" s="36"/>
      <c r="Z15" s="36"/>
    </row>
    <row r="16" spans="1:27" s="1" customFormat="1" x14ac:dyDescent="0.25">
      <c r="A16" s="75"/>
      <c r="B16" s="76"/>
      <c r="C16" s="77">
        <v>0</v>
      </c>
      <c r="D16" s="285"/>
      <c r="E16" s="296" t="s">
        <v>23</v>
      </c>
      <c r="F16" s="78" t="str">
        <f>IF(E16="No", "Cannot claim GST incurred",IF(E16="Yes","GST claimable in full",IF(E16="Partially Disposed, Transferred or Sold","To apportion GST claim","-")))</f>
        <v>-</v>
      </c>
      <c r="G16" s="79"/>
      <c r="H16" s="80">
        <f t="shared" ref="H16:H36" si="0">IF(E16="Yes",C16*L16,IF(E16="No",0,IF(E16="Partially Disposed, Transferred or Sold",G16*C16*L16,0)))</f>
        <v>0</v>
      </c>
      <c r="I16" s="81">
        <f>IF(H16&gt;0,1,0)</f>
        <v>0</v>
      </c>
      <c r="J16" s="82">
        <f>(YEAR('2.Declaration'!$E$15)-YEAR(D16))*12+(MONTH('2.Declaration'!$E$15)-MONTH(D16))</f>
        <v>0</v>
      </c>
      <c r="K16" s="59" t="str">
        <f>IF(J16&lt;6,"Yes",IF(J16&gt;6,"No",IF(DAY(D16)&gt;=DAY('2.Declaration'!$E$15),"Yes","No")))</f>
        <v>Yes</v>
      </c>
      <c r="L16" s="59">
        <f t="shared" ref="L16:L36" si="1">IF(K16="Yes",IF(D16="",0,1),0)</f>
        <v>0</v>
      </c>
      <c r="M16" s="59"/>
      <c r="N16" s="82"/>
      <c r="P16" s="63"/>
      <c r="Q16" s="63"/>
      <c r="R16" s="63"/>
      <c r="S16" s="63"/>
      <c r="T16" s="63"/>
      <c r="U16" s="63"/>
      <c r="V16" s="63"/>
      <c r="W16" s="83"/>
      <c r="X16" s="83"/>
      <c r="Y16" s="83"/>
      <c r="Z16" s="83"/>
    </row>
    <row r="17" spans="2:26" x14ac:dyDescent="0.25">
      <c r="B17" s="76"/>
      <c r="C17" s="77">
        <v>0</v>
      </c>
      <c r="D17" s="285"/>
      <c r="E17" s="296" t="s">
        <v>23</v>
      </c>
      <c r="F17" s="78" t="str">
        <f t="shared" ref="F17:F36" si="2">IF(E17="No", "Cannot claim GST incurred",IF(E17="Yes","GST claimable in full",IF(E17="Partially Disposed, Transferred or Sold","To apportion GST claim","-")))</f>
        <v>-</v>
      </c>
      <c r="G17" s="79"/>
      <c r="H17" s="80">
        <f t="shared" si="0"/>
        <v>0</v>
      </c>
      <c r="I17" s="81">
        <f t="shared" ref="I17:I36" si="3">IF(H17&gt;0,1,0)</f>
        <v>0</v>
      </c>
      <c r="J17" s="82">
        <f>(YEAR('2.Declaration'!$E$15)-YEAR(D17))*12+(MONTH('2.Declaration'!$E$15)-MONTH(D17))</f>
        <v>0</v>
      </c>
      <c r="K17" s="59" t="str">
        <f>IF(J17&lt;6,"Yes",IF(J17&gt;6,"No",IF(DAY(D17)&gt;=DAY('2.Declaration'!$E$15),"Yes","No")))</f>
        <v>Yes</v>
      </c>
      <c r="L17" s="59">
        <f t="shared" si="1"/>
        <v>0</v>
      </c>
      <c r="M17" s="59"/>
      <c r="N17" s="59"/>
      <c r="O17"/>
      <c r="P17" s="59"/>
      <c r="Q17" s="59"/>
      <c r="R17" s="59"/>
      <c r="S17" s="59"/>
      <c r="T17" s="59"/>
      <c r="U17" s="59"/>
      <c r="V17" s="59"/>
      <c r="W17" s="36"/>
      <c r="X17" s="36"/>
      <c r="Y17" s="36"/>
      <c r="Z17" s="36"/>
    </row>
    <row r="18" spans="2:26" x14ac:dyDescent="0.25">
      <c r="B18" s="76"/>
      <c r="C18" s="77">
        <v>0</v>
      </c>
      <c r="D18" s="285"/>
      <c r="E18" s="296" t="s">
        <v>23</v>
      </c>
      <c r="F18" s="78" t="str">
        <f t="shared" si="2"/>
        <v>-</v>
      </c>
      <c r="G18" s="79"/>
      <c r="H18" s="80">
        <f t="shared" si="0"/>
        <v>0</v>
      </c>
      <c r="I18" s="81">
        <f t="shared" si="3"/>
        <v>0</v>
      </c>
      <c r="J18" s="82">
        <f>(YEAR('2.Declaration'!$E$15)-YEAR(D18))*12+(MONTH('2.Declaration'!$E$15)-MONTH(D18))</f>
        <v>0</v>
      </c>
      <c r="K18" s="59" t="str">
        <f>IF(J18&lt;6,"Yes",IF(J18&gt;6,"No",IF(DAY(D18)&gt;=DAY('2.Declaration'!$E$15),"Yes","No")))</f>
        <v>Yes</v>
      </c>
      <c r="L18" s="59">
        <f t="shared" si="1"/>
        <v>0</v>
      </c>
      <c r="M18" s="59"/>
      <c r="N18" s="59"/>
      <c r="O18"/>
      <c r="P18" s="59"/>
      <c r="Q18" s="59"/>
      <c r="R18" s="59"/>
      <c r="S18" s="59"/>
      <c r="T18" s="59"/>
      <c r="U18" s="59"/>
      <c r="V18" s="59"/>
      <c r="W18" s="36"/>
      <c r="X18" s="36"/>
      <c r="Y18" s="36"/>
      <c r="Z18" s="36"/>
    </row>
    <row r="19" spans="2:26" x14ac:dyDescent="0.25">
      <c r="B19" s="76"/>
      <c r="C19" s="77">
        <v>0</v>
      </c>
      <c r="D19" s="285"/>
      <c r="E19" s="296" t="s">
        <v>23</v>
      </c>
      <c r="F19" s="78" t="str">
        <f t="shared" si="2"/>
        <v>-</v>
      </c>
      <c r="G19" s="79"/>
      <c r="H19" s="80">
        <f t="shared" si="0"/>
        <v>0</v>
      </c>
      <c r="I19" s="81">
        <f t="shared" si="3"/>
        <v>0</v>
      </c>
      <c r="J19" s="82">
        <f>(YEAR('2.Declaration'!$E$15)-YEAR(D19))*12+(MONTH('2.Declaration'!$E$15)-MONTH(D19))</f>
        <v>0</v>
      </c>
      <c r="K19" s="59" t="str">
        <f>IF(J19&lt;6,"Yes",IF(J19&gt;6,"No",IF(DAY(D19)&gt;=DAY('2.Declaration'!$E$15),"Yes","No")))</f>
        <v>Yes</v>
      </c>
      <c r="L19" s="59">
        <f t="shared" si="1"/>
        <v>0</v>
      </c>
      <c r="M19" s="59"/>
      <c r="N19" s="59"/>
      <c r="O19" s="59"/>
      <c r="P19" s="59"/>
      <c r="Q19" s="59"/>
      <c r="R19" s="59"/>
      <c r="S19" s="59"/>
      <c r="T19" s="59"/>
      <c r="U19" s="59"/>
      <c r="V19" s="59"/>
      <c r="W19" s="36"/>
      <c r="X19" s="36"/>
      <c r="Y19" s="36"/>
      <c r="Z19" s="36"/>
    </row>
    <row r="20" spans="2:26" x14ac:dyDescent="0.25">
      <c r="B20" s="76"/>
      <c r="C20" s="77">
        <v>0</v>
      </c>
      <c r="D20" s="285"/>
      <c r="E20" s="296" t="s">
        <v>23</v>
      </c>
      <c r="F20" s="78" t="str">
        <f t="shared" si="2"/>
        <v>-</v>
      </c>
      <c r="G20" s="79"/>
      <c r="H20" s="80">
        <f t="shared" si="0"/>
        <v>0</v>
      </c>
      <c r="I20" s="81">
        <f t="shared" si="3"/>
        <v>0</v>
      </c>
      <c r="J20" s="82">
        <f>(YEAR('2.Declaration'!$E$15)-YEAR(D20))*12+(MONTH('2.Declaration'!$E$15)-MONTH(D20))</f>
        <v>0</v>
      </c>
      <c r="K20" s="59" t="str">
        <f>IF(J20&lt;6,"Yes",IF(J20&gt;6,"No",IF(DAY(D20)&gt;=DAY('2.Declaration'!$E$15),"Yes","No")))</f>
        <v>Yes</v>
      </c>
      <c r="L20" s="59">
        <f t="shared" si="1"/>
        <v>0</v>
      </c>
      <c r="M20" s="59"/>
      <c r="N20" s="59"/>
      <c r="O20" s="59"/>
      <c r="P20" s="59"/>
      <c r="Q20" s="59"/>
      <c r="R20" s="59"/>
      <c r="S20" s="59"/>
      <c r="T20" s="59"/>
      <c r="U20" s="59"/>
      <c r="V20" s="59"/>
      <c r="W20" s="36"/>
      <c r="X20" s="36"/>
      <c r="Y20" s="36"/>
      <c r="Z20" s="36"/>
    </row>
    <row r="21" spans="2:26" x14ac:dyDescent="0.25">
      <c r="B21" s="76"/>
      <c r="C21" s="77">
        <v>0</v>
      </c>
      <c r="D21" s="285"/>
      <c r="E21" s="296" t="s">
        <v>23</v>
      </c>
      <c r="F21" s="78" t="str">
        <f t="shared" si="2"/>
        <v>-</v>
      </c>
      <c r="G21" s="79"/>
      <c r="H21" s="80">
        <f t="shared" si="0"/>
        <v>0</v>
      </c>
      <c r="I21" s="81">
        <f t="shared" si="3"/>
        <v>0</v>
      </c>
      <c r="J21" s="82">
        <f>(YEAR('2.Declaration'!$E$15)-YEAR(D21))*12+(MONTH('2.Declaration'!$E$15)-MONTH(D21))</f>
        <v>0</v>
      </c>
      <c r="K21" s="59" t="str">
        <f>IF(J21&lt;6,"Yes",IF(J21&gt;6,"No",IF(DAY(D21)&gt;=DAY('2.Declaration'!$E$15),"Yes","No")))</f>
        <v>Yes</v>
      </c>
      <c r="L21" s="59">
        <f t="shared" si="1"/>
        <v>0</v>
      </c>
      <c r="M21" s="59"/>
      <c r="N21" s="59"/>
      <c r="O21" s="59"/>
      <c r="P21" s="59"/>
      <c r="Q21" s="59"/>
      <c r="R21" s="59"/>
      <c r="S21" s="59"/>
      <c r="T21" s="59"/>
      <c r="U21" s="59"/>
      <c r="V21" s="59"/>
      <c r="W21" s="36"/>
      <c r="X21" s="36"/>
      <c r="Y21" s="36"/>
      <c r="Z21" s="36"/>
    </row>
    <row r="22" spans="2:26" x14ac:dyDescent="0.25">
      <c r="B22" s="76"/>
      <c r="C22" s="77">
        <v>0</v>
      </c>
      <c r="D22" s="285"/>
      <c r="E22" s="296" t="s">
        <v>23</v>
      </c>
      <c r="F22" s="78" t="str">
        <f t="shared" si="2"/>
        <v>-</v>
      </c>
      <c r="G22" s="79"/>
      <c r="H22" s="80">
        <f t="shared" si="0"/>
        <v>0</v>
      </c>
      <c r="I22" s="81">
        <f t="shared" si="3"/>
        <v>0</v>
      </c>
      <c r="J22" s="82">
        <f>(YEAR('2.Declaration'!$E$15)-YEAR(D22))*12+(MONTH('2.Declaration'!$E$15)-MONTH(D22))</f>
        <v>0</v>
      </c>
      <c r="K22" s="59" t="str">
        <f>IF(J22&lt;6,"Yes",IF(J22&gt;6,"No",IF(DAY(D22)&gt;=DAY('2.Declaration'!$E$15),"Yes","No")))</f>
        <v>Yes</v>
      </c>
      <c r="L22" s="59">
        <f t="shared" si="1"/>
        <v>0</v>
      </c>
      <c r="M22" s="59"/>
      <c r="N22" s="59"/>
      <c r="O22" s="59"/>
      <c r="P22" s="59"/>
      <c r="Q22" s="59"/>
      <c r="R22" s="59"/>
      <c r="S22" s="59"/>
      <c r="T22" s="59"/>
      <c r="U22" s="59"/>
      <c r="V22" s="59"/>
    </row>
    <row r="23" spans="2:26" x14ac:dyDescent="0.25">
      <c r="B23" s="76"/>
      <c r="C23" s="77">
        <v>0</v>
      </c>
      <c r="D23" s="285"/>
      <c r="E23" s="296" t="s">
        <v>23</v>
      </c>
      <c r="F23" s="78" t="str">
        <f t="shared" si="2"/>
        <v>-</v>
      </c>
      <c r="G23" s="79"/>
      <c r="H23" s="80">
        <f t="shared" si="0"/>
        <v>0</v>
      </c>
      <c r="I23" s="81">
        <f t="shared" si="3"/>
        <v>0</v>
      </c>
      <c r="J23" s="82">
        <f>(YEAR('2.Declaration'!$E$15)-YEAR(D23))*12+(MONTH('2.Declaration'!$E$15)-MONTH(D23))</f>
        <v>0</v>
      </c>
      <c r="K23" s="59" t="str">
        <f>IF(J23&lt;6,"Yes",IF(J23&gt;6,"No",IF(DAY(D23)&gt;=DAY('2.Declaration'!$E$15),"Yes","No")))</f>
        <v>Yes</v>
      </c>
      <c r="L23" s="59">
        <f t="shared" si="1"/>
        <v>0</v>
      </c>
      <c r="M23" s="59"/>
      <c r="N23" s="59"/>
      <c r="O23" s="59"/>
      <c r="P23" s="59"/>
      <c r="Q23" s="59"/>
      <c r="R23" s="59"/>
      <c r="S23" s="59"/>
      <c r="T23" s="59"/>
      <c r="U23" s="59"/>
      <c r="V23" s="59"/>
    </row>
    <row r="24" spans="2:26" x14ac:dyDescent="0.25">
      <c r="B24" s="76"/>
      <c r="C24" s="77">
        <v>0</v>
      </c>
      <c r="D24" s="285"/>
      <c r="E24" s="296" t="s">
        <v>23</v>
      </c>
      <c r="F24" s="78" t="str">
        <f t="shared" si="2"/>
        <v>-</v>
      </c>
      <c r="G24" s="79"/>
      <c r="H24" s="80">
        <f t="shared" si="0"/>
        <v>0</v>
      </c>
      <c r="I24" s="81">
        <f t="shared" si="3"/>
        <v>0</v>
      </c>
      <c r="J24" s="82">
        <f>(YEAR('2.Declaration'!$E$15)-YEAR(D24))*12+(MONTH('2.Declaration'!$E$15)-MONTH(D24))</f>
        <v>0</v>
      </c>
      <c r="K24" s="59" t="str">
        <f>IF(J24&lt;6,"Yes",IF(J24&gt;6,"No",IF(DAY(D24)&gt;=DAY('2.Declaration'!$E$15),"Yes","No")))</f>
        <v>Yes</v>
      </c>
      <c r="L24" s="59">
        <f t="shared" si="1"/>
        <v>0</v>
      </c>
      <c r="M24" s="59"/>
      <c r="N24" s="59"/>
      <c r="O24" s="59"/>
      <c r="P24" s="59"/>
      <c r="Q24" s="59"/>
      <c r="R24" s="59"/>
      <c r="S24" s="59"/>
      <c r="T24" s="59"/>
      <c r="U24" s="59"/>
      <c r="V24" s="59"/>
    </row>
    <row r="25" spans="2:26" x14ac:dyDescent="0.25">
      <c r="B25" s="76"/>
      <c r="C25" s="77">
        <v>0</v>
      </c>
      <c r="D25" s="285"/>
      <c r="E25" s="296" t="s">
        <v>23</v>
      </c>
      <c r="F25" s="78" t="str">
        <f t="shared" si="2"/>
        <v>-</v>
      </c>
      <c r="G25" s="79"/>
      <c r="H25" s="80">
        <f t="shared" si="0"/>
        <v>0</v>
      </c>
      <c r="I25" s="81">
        <f t="shared" si="3"/>
        <v>0</v>
      </c>
      <c r="J25" s="82">
        <f>(YEAR('2.Declaration'!$E$15)-YEAR(D25))*12+(MONTH('2.Declaration'!$E$15)-MONTH(D25))</f>
        <v>0</v>
      </c>
      <c r="K25" s="59" t="str">
        <f>IF(J25&lt;6,"Yes",IF(J25&gt;6,"No",IF(DAY(D25)&gt;=DAY('2.Declaration'!$E$15),"Yes","No")))</f>
        <v>Yes</v>
      </c>
      <c r="L25" s="59">
        <f t="shared" si="1"/>
        <v>0</v>
      </c>
      <c r="M25" s="59"/>
      <c r="N25" s="59"/>
      <c r="O25" s="59"/>
      <c r="P25" s="59"/>
      <c r="Q25" s="59"/>
      <c r="R25" s="59"/>
      <c r="S25" s="59"/>
      <c r="T25" s="59"/>
      <c r="U25" s="59"/>
      <c r="V25" s="59"/>
    </row>
    <row r="26" spans="2:26" x14ac:dyDescent="0.25">
      <c r="B26" s="76"/>
      <c r="C26" s="77">
        <v>0</v>
      </c>
      <c r="D26" s="285"/>
      <c r="E26" s="296" t="s">
        <v>23</v>
      </c>
      <c r="F26" s="78" t="str">
        <f t="shared" si="2"/>
        <v>-</v>
      </c>
      <c r="G26" s="79"/>
      <c r="H26" s="80">
        <f t="shared" si="0"/>
        <v>0</v>
      </c>
      <c r="I26" s="81">
        <f t="shared" si="3"/>
        <v>0</v>
      </c>
      <c r="J26" s="82">
        <f>(YEAR('2.Declaration'!$E$15)-YEAR(D26))*12+(MONTH('2.Declaration'!$E$15)-MONTH(D26))</f>
        <v>0</v>
      </c>
      <c r="K26" s="59" t="str">
        <f>IF(J26&lt;6,"Yes",IF(J26&gt;6,"No",IF(DAY(D26)&gt;=DAY('2.Declaration'!$E$15),"Yes","No")))</f>
        <v>Yes</v>
      </c>
      <c r="L26" s="59">
        <f t="shared" si="1"/>
        <v>0</v>
      </c>
      <c r="M26" s="59"/>
      <c r="N26" s="59"/>
      <c r="O26" s="59"/>
      <c r="P26" s="59"/>
      <c r="Q26" s="59"/>
      <c r="R26" s="59"/>
      <c r="S26" s="59"/>
      <c r="T26" s="59"/>
      <c r="U26" s="59"/>
      <c r="V26" s="59"/>
    </row>
    <row r="27" spans="2:26" x14ac:dyDescent="0.25">
      <c r="B27" s="76"/>
      <c r="C27" s="77">
        <v>0</v>
      </c>
      <c r="D27" s="285"/>
      <c r="E27" s="296" t="s">
        <v>23</v>
      </c>
      <c r="F27" s="78" t="str">
        <f t="shared" si="2"/>
        <v>-</v>
      </c>
      <c r="G27" s="79"/>
      <c r="H27" s="80">
        <f t="shared" si="0"/>
        <v>0</v>
      </c>
      <c r="I27" s="81">
        <f t="shared" si="3"/>
        <v>0</v>
      </c>
      <c r="J27" s="82">
        <f>(YEAR('2.Declaration'!$E$15)-YEAR(D27))*12+(MONTH('2.Declaration'!$E$15)-MONTH(D27))</f>
        <v>0</v>
      </c>
      <c r="K27" s="59" t="str">
        <f>IF(J27&lt;6,"Yes",IF(J27&gt;6,"No",IF(DAY(D27)&gt;=DAY('2.Declaration'!$E$15),"Yes","No")))</f>
        <v>Yes</v>
      </c>
      <c r="L27" s="59">
        <f t="shared" si="1"/>
        <v>0</v>
      </c>
      <c r="M27" s="59"/>
      <c r="N27" s="59"/>
      <c r="O27" s="59"/>
      <c r="P27" s="59"/>
      <c r="Q27" s="59"/>
      <c r="R27" s="59"/>
      <c r="S27" s="59"/>
      <c r="T27" s="59"/>
      <c r="U27" s="59"/>
      <c r="V27" s="59"/>
    </row>
    <row r="28" spans="2:26" x14ac:dyDescent="0.25">
      <c r="B28" s="76"/>
      <c r="C28" s="77">
        <v>0</v>
      </c>
      <c r="D28" s="285"/>
      <c r="E28" s="296" t="s">
        <v>23</v>
      </c>
      <c r="F28" s="78" t="str">
        <f t="shared" si="2"/>
        <v>-</v>
      </c>
      <c r="G28" s="79"/>
      <c r="H28" s="80">
        <f t="shared" si="0"/>
        <v>0</v>
      </c>
      <c r="I28" s="81">
        <f t="shared" si="3"/>
        <v>0</v>
      </c>
      <c r="J28" s="82">
        <f>(YEAR('2.Declaration'!$E$15)-YEAR(D28))*12+(MONTH('2.Declaration'!$E$15)-MONTH(D28))</f>
        <v>0</v>
      </c>
      <c r="K28" s="59" t="str">
        <f>IF(J28&lt;6,"Yes",IF(J28&gt;6,"No",IF(DAY(D28)&gt;=DAY('2.Declaration'!$E$15),"Yes","No")))</f>
        <v>Yes</v>
      </c>
      <c r="L28" s="59">
        <f t="shared" si="1"/>
        <v>0</v>
      </c>
      <c r="M28" s="59"/>
      <c r="N28" s="59"/>
      <c r="O28" s="59"/>
      <c r="P28" s="59"/>
      <c r="Q28" s="59"/>
      <c r="R28" s="59"/>
      <c r="S28" s="59"/>
      <c r="T28" s="59"/>
      <c r="U28" s="59"/>
      <c r="V28" s="59"/>
    </row>
    <row r="29" spans="2:26" x14ac:dyDescent="0.25">
      <c r="B29" s="76"/>
      <c r="C29" s="77">
        <v>0</v>
      </c>
      <c r="D29" s="285"/>
      <c r="E29" s="296" t="s">
        <v>23</v>
      </c>
      <c r="F29" s="78" t="str">
        <f t="shared" si="2"/>
        <v>-</v>
      </c>
      <c r="G29" s="79"/>
      <c r="H29" s="80">
        <f t="shared" si="0"/>
        <v>0</v>
      </c>
      <c r="I29" s="81">
        <f t="shared" si="3"/>
        <v>0</v>
      </c>
      <c r="J29" s="82">
        <f>(YEAR('2.Declaration'!$E$15)-YEAR(D29))*12+(MONTH('2.Declaration'!$E$15)-MONTH(D29))</f>
        <v>0</v>
      </c>
      <c r="K29" s="59" t="str">
        <f>IF(J29&lt;6,"Yes",IF(J29&gt;6,"No",IF(DAY(D29)&gt;=DAY('2.Declaration'!$E$15),"Yes","No")))</f>
        <v>Yes</v>
      </c>
      <c r="L29" s="59">
        <f t="shared" si="1"/>
        <v>0</v>
      </c>
      <c r="M29" s="59"/>
      <c r="N29" s="59"/>
      <c r="O29" s="59"/>
      <c r="P29" s="59"/>
      <c r="Q29" s="59"/>
      <c r="R29" s="59"/>
      <c r="S29" s="59"/>
      <c r="T29" s="59"/>
      <c r="U29" s="59"/>
      <c r="V29" s="59"/>
    </row>
    <row r="30" spans="2:26" x14ac:dyDescent="0.25">
      <c r="B30" s="76"/>
      <c r="C30" s="77">
        <v>0</v>
      </c>
      <c r="D30" s="285"/>
      <c r="E30" s="296" t="s">
        <v>23</v>
      </c>
      <c r="F30" s="78" t="str">
        <f t="shared" si="2"/>
        <v>-</v>
      </c>
      <c r="G30" s="79"/>
      <c r="H30" s="80">
        <f t="shared" si="0"/>
        <v>0</v>
      </c>
      <c r="I30" s="81">
        <f t="shared" si="3"/>
        <v>0</v>
      </c>
      <c r="J30" s="82">
        <f>(YEAR('2.Declaration'!$E$15)-YEAR(D30))*12+(MONTH('2.Declaration'!$E$15)-MONTH(D30))</f>
        <v>0</v>
      </c>
      <c r="K30" s="59" t="str">
        <f>IF(J30&lt;6,"Yes",IF(J30&gt;6,"No",IF(DAY(D30)&gt;=DAY('2.Declaration'!$E$15),"Yes","No")))</f>
        <v>Yes</v>
      </c>
      <c r="L30" s="59">
        <f t="shared" si="1"/>
        <v>0</v>
      </c>
      <c r="N30" s="36"/>
      <c r="P30"/>
    </row>
    <row r="31" spans="2:26" x14ac:dyDescent="0.25">
      <c r="B31" s="76"/>
      <c r="C31" s="77">
        <v>0</v>
      </c>
      <c r="D31" s="285"/>
      <c r="E31" s="296" t="s">
        <v>23</v>
      </c>
      <c r="F31" s="78" t="str">
        <f t="shared" si="2"/>
        <v>-</v>
      </c>
      <c r="G31" s="79"/>
      <c r="H31" s="80">
        <f t="shared" si="0"/>
        <v>0</v>
      </c>
      <c r="I31" s="81">
        <f t="shared" si="3"/>
        <v>0</v>
      </c>
      <c r="J31" s="82">
        <f>(YEAR('2.Declaration'!$E$15)-YEAR(D31))*12+(MONTH('2.Declaration'!$E$15)-MONTH(D31))</f>
        <v>0</v>
      </c>
      <c r="K31" s="59" t="str">
        <f>IF(J31&lt;6,"Yes",IF(J31&gt;6,"No",IF(DAY(D31)&gt;=DAY('2.Declaration'!$E$15),"Yes","No")))</f>
        <v>Yes</v>
      </c>
      <c r="L31" s="59">
        <f t="shared" si="1"/>
        <v>0</v>
      </c>
      <c r="N31" s="36"/>
      <c r="P31"/>
    </row>
    <row r="32" spans="2:26" x14ac:dyDescent="0.25">
      <c r="B32" s="76"/>
      <c r="C32" s="77">
        <v>0</v>
      </c>
      <c r="D32" s="285"/>
      <c r="E32" s="296" t="s">
        <v>23</v>
      </c>
      <c r="F32" s="78" t="str">
        <f t="shared" si="2"/>
        <v>-</v>
      </c>
      <c r="G32" s="79"/>
      <c r="H32" s="80">
        <f t="shared" si="0"/>
        <v>0</v>
      </c>
      <c r="I32" s="81">
        <f t="shared" si="3"/>
        <v>0</v>
      </c>
      <c r="J32" s="82">
        <f>(YEAR('2.Declaration'!$E$15)-YEAR(D32))*12+(MONTH('2.Declaration'!$E$15)-MONTH(D32))</f>
        <v>0</v>
      </c>
      <c r="K32" s="59" t="str">
        <f>IF(J32&lt;6,"Yes",IF(J32&gt;6,"No",IF(DAY(D32)&gt;=DAY('2.Declaration'!$E$15),"Yes","No")))</f>
        <v>Yes</v>
      </c>
      <c r="L32" s="59">
        <f t="shared" si="1"/>
        <v>0</v>
      </c>
      <c r="N32" s="36"/>
      <c r="P32"/>
    </row>
    <row r="33" spans="2:16" x14ac:dyDescent="0.25">
      <c r="B33" s="76"/>
      <c r="C33" s="77">
        <v>0</v>
      </c>
      <c r="D33" s="285"/>
      <c r="E33" s="296" t="s">
        <v>23</v>
      </c>
      <c r="F33" s="78" t="str">
        <f t="shared" si="2"/>
        <v>-</v>
      </c>
      <c r="G33" s="79"/>
      <c r="H33" s="80">
        <f t="shared" si="0"/>
        <v>0</v>
      </c>
      <c r="I33" s="81">
        <f t="shared" si="3"/>
        <v>0</v>
      </c>
      <c r="J33" s="82">
        <f>(YEAR('2.Declaration'!$E$15)-YEAR(D33))*12+(MONTH('2.Declaration'!$E$15)-MONTH(D33))</f>
        <v>0</v>
      </c>
      <c r="K33" s="59" t="str">
        <f>IF(J33&lt;6,"Yes",IF(J33&gt;6,"No",IF(DAY(D33)&gt;=DAY('2.Declaration'!$E$15),"Yes","No")))</f>
        <v>Yes</v>
      </c>
      <c r="L33" s="59">
        <f t="shared" si="1"/>
        <v>0</v>
      </c>
      <c r="N33" s="36"/>
      <c r="P33"/>
    </row>
    <row r="34" spans="2:16" x14ac:dyDescent="0.25">
      <c r="B34" s="76"/>
      <c r="C34" s="77">
        <v>0</v>
      </c>
      <c r="D34" s="285"/>
      <c r="E34" s="296" t="s">
        <v>23</v>
      </c>
      <c r="F34" s="78" t="str">
        <f t="shared" si="2"/>
        <v>-</v>
      </c>
      <c r="G34" s="79"/>
      <c r="H34" s="80">
        <f t="shared" si="0"/>
        <v>0</v>
      </c>
      <c r="I34" s="81">
        <f t="shared" si="3"/>
        <v>0</v>
      </c>
      <c r="J34" s="82">
        <f>(YEAR('2.Declaration'!$E$15)-YEAR(D34))*12+(MONTH('2.Declaration'!$E$15)-MONTH(D34))</f>
        <v>0</v>
      </c>
      <c r="K34" s="59" t="str">
        <f>IF(J34&lt;6,"Yes",IF(J34&gt;6,"No",IF(DAY(D34)&gt;=DAY('2.Declaration'!$E$15),"Yes","No")))</f>
        <v>Yes</v>
      </c>
      <c r="L34" s="59">
        <f t="shared" si="1"/>
        <v>0</v>
      </c>
      <c r="N34" s="36"/>
      <c r="P34"/>
    </row>
    <row r="35" spans="2:16" x14ac:dyDescent="0.25">
      <c r="B35" s="76"/>
      <c r="C35" s="77">
        <v>0</v>
      </c>
      <c r="D35" s="285"/>
      <c r="E35" s="296" t="s">
        <v>23</v>
      </c>
      <c r="F35" s="78" t="str">
        <f t="shared" si="2"/>
        <v>-</v>
      </c>
      <c r="G35" s="79"/>
      <c r="H35" s="80">
        <f t="shared" si="0"/>
        <v>0</v>
      </c>
      <c r="I35" s="81">
        <f t="shared" si="3"/>
        <v>0</v>
      </c>
      <c r="J35" s="82">
        <f>(YEAR('2.Declaration'!$E$15)-YEAR(D35))*12+(MONTH('2.Declaration'!$E$15)-MONTH(D35))</f>
        <v>0</v>
      </c>
      <c r="K35" s="59" t="str">
        <f>IF(J35&lt;6,"Yes",IF(J35&gt;6,"No",IF(DAY(D35)&gt;=DAY('2.Declaration'!$E$15),"Yes","No")))</f>
        <v>Yes</v>
      </c>
      <c r="L35" s="59">
        <f t="shared" si="1"/>
        <v>0</v>
      </c>
      <c r="N35" s="36"/>
      <c r="P35"/>
    </row>
    <row r="36" spans="2:16" x14ac:dyDescent="0.25">
      <c r="B36" s="76"/>
      <c r="C36" s="77">
        <v>0</v>
      </c>
      <c r="D36" s="285"/>
      <c r="E36" s="296" t="s">
        <v>23</v>
      </c>
      <c r="F36" s="78" t="str">
        <f t="shared" si="2"/>
        <v>-</v>
      </c>
      <c r="G36" s="79"/>
      <c r="H36" s="80">
        <f t="shared" si="0"/>
        <v>0</v>
      </c>
      <c r="I36" s="81">
        <f t="shared" si="3"/>
        <v>0</v>
      </c>
      <c r="J36" s="82">
        <f>(YEAR('2.Declaration'!$E$15)-YEAR(D36))*12+(MONTH('2.Declaration'!$E$15)-MONTH(D36))</f>
        <v>0</v>
      </c>
      <c r="K36" s="59" t="str">
        <f>IF(J36&lt;6,"Yes",IF(J36&gt;6,"No",IF(DAY(D36)&gt;=DAY('2.Declaration'!$E$15),"Yes","No")))</f>
        <v>Yes</v>
      </c>
      <c r="L36" s="59">
        <f t="shared" si="1"/>
        <v>0</v>
      </c>
      <c r="N36" s="36"/>
      <c r="P36"/>
    </row>
    <row r="37" spans="2:16" ht="15" customHeight="1" x14ac:dyDescent="0.25">
      <c r="B37" s="397" t="s">
        <v>163</v>
      </c>
      <c r="C37" s="398"/>
      <c r="D37" s="398"/>
      <c r="E37" s="398"/>
      <c r="F37" s="398"/>
      <c r="G37" s="398"/>
      <c r="H37" s="84">
        <f>SUM(H16:H36)</f>
        <v>0</v>
      </c>
      <c r="I37" s="85"/>
      <c r="J37" s="86">
        <f>SUM(I16:I36)</f>
        <v>0</v>
      </c>
    </row>
    <row r="38" spans="2:16" x14ac:dyDescent="0.25"/>
    <row r="39" spans="2:16" ht="18" x14ac:dyDescent="0.25">
      <c r="B39" s="377" t="s">
        <v>230</v>
      </c>
      <c r="C39" s="377"/>
      <c r="D39" s="377"/>
      <c r="E39" s="377"/>
      <c r="F39" s="377"/>
      <c r="G39" s="377"/>
      <c r="H39" s="377"/>
      <c r="I39" s="81"/>
      <c r="K39" s="58"/>
      <c r="L39" s="58"/>
      <c r="O39" s="59"/>
    </row>
    <row r="40" spans="2:16" x14ac:dyDescent="0.25">
      <c r="B40" s="60"/>
      <c r="C40" s="60"/>
      <c r="D40" s="60"/>
      <c r="E40" s="60"/>
      <c r="F40" s="60"/>
      <c r="G40" s="60"/>
      <c r="H40" s="60"/>
      <c r="I40" s="87"/>
    </row>
    <row r="41" spans="2:16" x14ac:dyDescent="0.25">
      <c r="B41" s="60"/>
      <c r="C41" s="60"/>
      <c r="D41" s="60"/>
      <c r="E41" s="60"/>
      <c r="F41" s="60"/>
      <c r="G41" s="60"/>
      <c r="H41" s="60"/>
      <c r="I41" s="87"/>
    </row>
    <row r="42" spans="2:16" x14ac:dyDescent="0.25">
      <c r="B42" s="60"/>
      <c r="C42" s="60"/>
      <c r="D42" s="60"/>
      <c r="E42" s="60"/>
      <c r="F42" s="60"/>
      <c r="G42" s="60"/>
      <c r="H42" s="60"/>
      <c r="I42" s="87"/>
    </row>
    <row r="43" spans="2:16" x14ac:dyDescent="0.25">
      <c r="B43" s="60"/>
      <c r="C43" s="60"/>
      <c r="D43" s="60"/>
      <c r="E43" s="60"/>
      <c r="F43" s="60"/>
      <c r="G43" s="60"/>
      <c r="H43" s="60"/>
      <c r="I43" s="87"/>
    </row>
    <row r="44" spans="2:16" x14ac:dyDescent="0.25">
      <c r="B44" s="60"/>
      <c r="C44" s="60"/>
      <c r="D44" s="60"/>
      <c r="E44" s="60"/>
      <c r="F44" s="60"/>
      <c r="G44" s="60"/>
      <c r="H44" s="60"/>
      <c r="I44" s="87"/>
    </row>
    <row r="45" spans="2:16" x14ac:dyDescent="0.25">
      <c r="B45" s="60"/>
      <c r="C45" s="60"/>
      <c r="D45" s="60"/>
      <c r="E45" s="60"/>
      <c r="F45" s="60"/>
      <c r="G45" s="60"/>
      <c r="H45" s="60"/>
      <c r="I45" s="87"/>
    </row>
    <row r="46" spans="2:16" x14ac:dyDescent="0.25">
      <c r="B46" s="60"/>
      <c r="C46" s="60"/>
      <c r="D46" s="60"/>
      <c r="E46" s="60"/>
      <c r="F46" s="60"/>
      <c r="G46" s="60"/>
      <c r="H46" s="60"/>
      <c r="I46" s="87"/>
    </row>
    <row r="47" spans="2:16" hidden="1" x14ac:dyDescent="0.25">
      <c r="B47" s="60"/>
      <c r="C47" s="60"/>
      <c r="D47" s="60"/>
      <c r="E47" s="60"/>
      <c r="F47" s="60"/>
      <c r="G47" s="60"/>
      <c r="H47" s="60"/>
      <c r="I47" s="87"/>
    </row>
    <row r="48" spans="2:16" hidden="1" x14ac:dyDescent="0.25">
      <c r="B48" s="60"/>
      <c r="C48" s="60"/>
      <c r="D48" s="60"/>
      <c r="E48" s="60"/>
      <c r="F48" s="60"/>
      <c r="G48" s="60"/>
      <c r="H48" s="60"/>
      <c r="I48" s="87"/>
    </row>
    <row r="49" spans="2:9" hidden="1" x14ac:dyDescent="0.25">
      <c r="B49" s="60"/>
      <c r="C49" s="60"/>
      <c r="D49" s="60"/>
      <c r="E49" s="60"/>
      <c r="F49" s="60"/>
      <c r="G49" s="60"/>
      <c r="H49" s="60"/>
      <c r="I49" s="87"/>
    </row>
    <row r="50" spans="2:9" hidden="1" x14ac:dyDescent="0.25">
      <c r="B50" s="60"/>
      <c r="C50" s="60"/>
      <c r="D50" s="60"/>
      <c r="E50" s="60"/>
      <c r="F50" s="60"/>
      <c r="G50" s="60"/>
      <c r="H50" s="60"/>
      <c r="I50" s="87"/>
    </row>
    <row r="51" spans="2:9" hidden="1" x14ac:dyDescent="0.25">
      <c r="B51" s="60"/>
      <c r="C51" s="60"/>
      <c r="D51" s="60"/>
      <c r="E51" s="60"/>
      <c r="F51" s="60"/>
      <c r="G51" s="60"/>
      <c r="H51" s="60"/>
      <c r="I51" s="87"/>
    </row>
    <row r="52" spans="2:9" hidden="1" x14ac:dyDescent="0.25"/>
    <row r="53" spans="2:9" hidden="1" x14ac:dyDescent="0.25"/>
  </sheetData>
  <sheetProtection algorithmName="SHA-512" hashValue="6NaQuUc/+AGBKMHMVdtIpa0MNeuSf3biRcgCopTUuUVq9RzhsGQSZdoaiqHOxg4/b0qpq3bN9C7qC64EbKCgUA==" saltValue="cW1mDX4NceSxRleIXR/95g==" spinCount="100000" sheet="1" objects="1" scenarios="1"/>
  <mergeCells count="14">
    <mergeCell ref="B8:H8"/>
    <mergeCell ref="C2:E2"/>
    <mergeCell ref="C3:E3"/>
    <mergeCell ref="C4:E4"/>
    <mergeCell ref="B6:H6"/>
    <mergeCell ref="B7:H7"/>
    <mergeCell ref="B37:G37"/>
    <mergeCell ref="B39:H39"/>
    <mergeCell ref="B9:H9"/>
    <mergeCell ref="B10:H10"/>
    <mergeCell ref="B11:F11"/>
    <mergeCell ref="B12:E12"/>
    <mergeCell ref="B13:E13"/>
    <mergeCell ref="B14:H14"/>
  </mergeCells>
  <conditionalFormatting sqref="E16:E36">
    <cfRule type="expression" dxfId="70" priority="1">
      <formula>$D16=""</formula>
    </cfRule>
    <cfRule type="expression" dxfId="69" priority="3">
      <formula>$K16="Yes"</formula>
    </cfRule>
  </conditionalFormatting>
  <conditionalFormatting sqref="F16:F36">
    <cfRule type="expression" dxfId="68" priority="2">
      <formula>$K16="Yes"</formula>
    </cfRule>
  </conditionalFormatting>
  <conditionalFormatting sqref="G16:G36">
    <cfRule type="expression" dxfId="67" priority="4">
      <formula>$E16="Partially Disposed, Transferred or Sold"</formula>
    </cfRule>
  </conditionalFormatting>
  <dataValidations count="6">
    <dataValidation allowBlank="1" showInputMessage="1" showErrorMessage="1" prompt="Goods held refers to goods which have not been sold, transferred or disposed of by you before your GST registration." sqref="G15" xr:uid="{00000000-0002-0000-0400-000000000000}"/>
    <dataValidation allowBlank="1" showInputMessage="1" showErrorMessage="1" prompt="= % of goods held x Pre-registration GST incurred" sqref="H15" xr:uid="{00000000-0002-0000-0400-000001000000}"/>
    <dataValidation type="decimal" operator="greaterThanOrEqual" allowBlank="1" showInputMessage="1" showErrorMessage="1" sqref="C16:C36" xr:uid="{00000000-0002-0000-0400-000002000000}">
      <formula1>0</formula1>
    </dataValidation>
    <dataValidation type="list" allowBlank="1" showInputMessage="1" showErrorMessage="1" sqref="E16:E36" xr:uid="{00000000-0002-0000-0400-000003000000}">
      <formula1>$K$2:$K$5</formula1>
    </dataValidation>
    <dataValidation type="whole" operator="greaterThanOrEqual" allowBlank="1" showInputMessage="1" showErrorMessage="1" sqref="H16:H36" xr:uid="{00000000-0002-0000-0400-000004000000}">
      <formula1>0</formula1>
    </dataValidation>
    <dataValidation type="custom" operator="greaterThanOrEqual" allowBlank="1" showInputMessage="1" showErrorMessage="1" error="The goods are acquired more than 6 months before GST registration. Please use other apportionment formula." sqref="D16:D36" xr:uid="{00000000-0002-0000-0400-000005000000}">
      <formula1>K16="Yes"</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A54"/>
  <sheetViews>
    <sheetView showGridLines="0" zoomScale="70" zoomScaleNormal="70" workbookViewId="0"/>
  </sheetViews>
  <sheetFormatPr defaultColWidth="0" defaultRowHeight="15" customHeight="1" zeroHeight="1" x14ac:dyDescent="0.25"/>
  <cols>
    <col min="1" max="1" width="9.140625" customWidth="1"/>
    <col min="2" max="2" width="41.7109375" customWidth="1"/>
    <col min="3" max="3" width="19.7109375" customWidth="1"/>
    <col min="4" max="4" width="17.42578125" customWidth="1"/>
    <col min="5" max="5" width="34.5703125" customWidth="1"/>
    <col min="6" max="6" width="43.7109375" customWidth="1"/>
    <col min="7" max="7" width="28.7109375" customWidth="1"/>
    <col min="8" max="8" width="40.7109375" customWidth="1"/>
    <col min="9" max="9" width="19.7109375" hidden="1" customWidth="1"/>
    <col min="10" max="13" width="9.140625" hidden="1" customWidth="1"/>
    <col min="14" max="15" width="9.140625" style="36" hidden="1" customWidth="1"/>
    <col min="16" max="27" width="0" hidden="1" customWidth="1"/>
    <col min="28" max="16384" width="9.140625" hidden="1"/>
  </cols>
  <sheetData>
    <row r="1" spans="1:27" x14ac:dyDescent="0.25">
      <c r="A1" s="88"/>
    </row>
    <row r="2" spans="1:27" ht="18" x14ac:dyDescent="0.25">
      <c r="B2" s="62" t="s">
        <v>3</v>
      </c>
      <c r="C2" s="408">
        <f>'2.Declaration'!E7</f>
        <v>0</v>
      </c>
      <c r="D2" s="408"/>
      <c r="E2" s="408"/>
      <c r="F2" s="20"/>
      <c r="G2" s="20"/>
      <c r="H2" s="20"/>
      <c r="J2" s="36"/>
      <c r="K2" s="36"/>
      <c r="L2" s="36"/>
    </row>
    <row r="3" spans="1:27" ht="18" x14ac:dyDescent="0.25">
      <c r="B3" s="64" t="s">
        <v>4</v>
      </c>
      <c r="C3" s="409">
        <f>'2.Declaration'!E11</f>
        <v>0</v>
      </c>
      <c r="D3" s="410"/>
      <c r="E3" s="410"/>
      <c r="F3" s="65"/>
      <c r="G3" s="20"/>
      <c r="H3" s="20"/>
      <c r="J3" s="36"/>
      <c r="K3" s="36"/>
      <c r="L3" s="36"/>
    </row>
    <row r="4" spans="1:27" ht="18" x14ac:dyDescent="0.25">
      <c r="B4" s="66" t="s">
        <v>11</v>
      </c>
      <c r="C4" s="382">
        <f>'2.Declaration'!E15</f>
        <v>0</v>
      </c>
      <c r="D4" s="383"/>
      <c r="E4" s="383"/>
      <c r="F4" s="67"/>
      <c r="G4" s="24"/>
      <c r="H4" s="24"/>
      <c r="J4" s="36"/>
      <c r="K4" s="36"/>
      <c r="L4" s="36"/>
    </row>
    <row r="5" spans="1:27" x14ac:dyDescent="0.25">
      <c r="J5" s="36"/>
      <c r="K5" s="36"/>
      <c r="L5" s="36"/>
    </row>
    <row r="6" spans="1:27" ht="18" x14ac:dyDescent="0.25">
      <c r="B6" s="411" t="s">
        <v>21</v>
      </c>
      <c r="C6" s="412"/>
      <c r="D6" s="412"/>
      <c r="E6" s="412"/>
      <c r="F6" s="412"/>
      <c r="G6" s="412"/>
      <c r="H6" s="413"/>
      <c r="J6" s="36"/>
      <c r="K6" s="36"/>
      <c r="L6" s="36"/>
      <c r="M6" s="59"/>
      <c r="N6" s="59"/>
      <c r="O6" s="59"/>
      <c r="P6" s="59"/>
      <c r="Q6" s="59"/>
      <c r="R6" s="59"/>
      <c r="S6" s="59"/>
      <c r="T6" s="59"/>
      <c r="U6" s="59"/>
    </row>
    <row r="7" spans="1:27" ht="18" x14ac:dyDescent="0.25">
      <c r="B7" s="417" t="s">
        <v>169</v>
      </c>
      <c r="C7" s="418"/>
      <c r="D7" s="418"/>
      <c r="E7" s="418"/>
      <c r="F7" s="418"/>
      <c r="G7" s="418"/>
      <c r="H7" s="419"/>
      <c r="J7" s="36"/>
      <c r="K7" s="36"/>
      <c r="L7" s="36"/>
      <c r="M7" s="59"/>
      <c r="N7" s="59"/>
      <c r="O7" s="59"/>
      <c r="P7" s="59"/>
      <c r="Q7" s="59"/>
      <c r="R7" s="59"/>
      <c r="S7" s="59"/>
      <c r="T7" s="59"/>
      <c r="U7" s="59"/>
    </row>
    <row r="8" spans="1:27" ht="41.25" customHeight="1" x14ac:dyDescent="0.25">
      <c r="B8" s="420" t="s">
        <v>206</v>
      </c>
      <c r="C8" s="421"/>
      <c r="D8" s="421"/>
      <c r="E8" s="421"/>
      <c r="F8" s="421"/>
      <c r="G8" s="421"/>
      <c r="H8" s="422"/>
      <c r="J8" s="83" t="s">
        <v>9</v>
      </c>
      <c r="K8" s="36"/>
      <c r="L8" s="36"/>
      <c r="M8" s="59"/>
      <c r="N8" s="59"/>
      <c r="O8" s="59"/>
      <c r="P8" s="59"/>
      <c r="Q8" s="59"/>
      <c r="R8" s="59"/>
      <c r="S8" s="59"/>
      <c r="T8" s="59"/>
      <c r="U8" s="59"/>
    </row>
    <row r="9" spans="1:27" ht="18" customHeight="1" x14ac:dyDescent="0.25">
      <c r="B9" s="330" t="s">
        <v>161</v>
      </c>
      <c r="C9" s="331"/>
      <c r="D9" s="331"/>
      <c r="E9" s="331"/>
      <c r="F9" s="331"/>
      <c r="G9" s="331"/>
      <c r="H9" s="57"/>
      <c r="J9" s="36" t="s">
        <v>10</v>
      </c>
      <c r="K9" s="36"/>
      <c r="L9" s="36"/>
      <c r="M9" s="59"/>
      <c r="N9" s="59"/>
      <c r="O9" s="59"/>
      <c r="P9" s="59"/>
      <c r="Q9" s="59"/>
      <c r="R9" s="59"/>
      <c r="S9" s="59"/>
      <c r="T9" s="59"/>
      <c r="U9" s="59"/>
      <c r="V9" s="59"/>
      <c r="W9" s="59"/>
      <c r="X9" s="36"/>
      <c r="Y9" s="36"/>
      <c r="Z9" s="36"/>
      <c r="AA9" s="36"/>
    </row>
    <row r="10" spans="1:27" ht="23.25" customHeight="1" x14ac:dyDescent="0.25">
      <c r="B10" s="399" t="s">
        <v>160</v>
      </c>
      <c r="C10" s="400"/>
      <c r="D10" s="400"/>
      <c r="E10" s="400"/>
      <c r="F10" s="400"/>
      <c r="G10" s="90"/>
      <c r="H10" s="91"/>
      <c r="J10" s="36" t="s">
        <v>223</v>
      </c>
      <c r="K10" s="36"/>
      <c r="L10" s="36"/>
      <c r="M10" s="59"/>
      <c r="N10" s="59"/>
      <c r="O10" s="59"/>
      <c r="P10" s="59"/>
      <c r="Q10" s="59"/>
      <c r="R10" s="59"/>
      <c r="S10" s="59"/>
      <c r="T10" s="59"/>
      <c r="U10" s="59"/>
      <c r="V10" s="59"/>
      <c r="W10" s="59"/>
      <c r="X10" s="36"/>
      <c r="Y10" s="36"/>
      <c r="Z10" s="36"/>
      <c r="AA10" s="36"/>
    </row>
    <row r="11" spans="1:27" ht="22.5" customHeight="1" x14ac:dyDescent="0.25">
      <c r="B11" s="420" t="s">
        <v>36</v>
      </c>
      <c r="C11" s="400"/>
      <c r="D11" s="400"/>
      <c r="E11" s="400"/>
      <c r="F11" s="92"/>
      <c r="G11" s="92"/>
      <c r="H11" s="93"/>
      <c r="J11" s="297" t="s">
        <v>23</v>
      </c>
      <c r="K11" s="36"/>
      <c r="L11" s="36"/>
      <c r="M11" s="59"/>
      <c r="N11" s="59"/>
      <c r="O11" s="59"/>
      <c r="P11" s="59"/>
      <c r="Q11" s="59"/>
      <c r="R11" s="59"/>
      <c r="S11" s="59"/>
      <c r="T11" s="59"/>
      <c r="U11" s="59"/>
      <c r="V11" s="59"/>
      <c r="W11" s="59"/>
      <c r="X11" s="36"/>
      <c r="Y11" s="36"/>
      <c r="Z11" s="36"/>
      <c r="AA11" s="36"/>
    </row>
    <row r="12" spans="1:27" ht="28.5" customHeight="1" x14ac:dyDescent="0.25">
      <c r="B12" s="423" t="s">
        <v>207</v>
      </c>
      <c r="C12" s="424"/>
      <c r="D12" s="424"/>
      <c r="E12" s="424"/>
      <c r="F12" s="424"/>
      <c r="G12" s="69"/>
      <c r="H12" s="70"/>
      <c r="J12" s="36"/>
      <c r="K12" s="36"/>
      <c r="L12" s="36"/>
      <c r="M12" s="59"/>
      <c r="N12" s="59"/>
      <c r="O12" s="59"/>
      <c r="P12" s="59"/>
      <c r="Q12" s="59"/>
      <c r="R12" s="59"/>
      <c r="S12" s="59"/>
      <c r="T12" s="59"/>
      <c r="U12" s="59"/>
      <c r="V12" s="59"/>
      <c r="W12" s="59"/>
      <c r="X12" s="36"/>
      <c r="Y12" s="36"/>
      <c r="Z12" s="36"/>
      <c r="AA12" s="36"/>
    </row>
    <row r="13" spans="1:27" ht="18" customHeight="1" x14ac:dyDescent="0.25">
      <c r="B13" s="420"/>
      <c r="C13" s="400"/>
      <c r="D13" s="400"/>
      <c r="E13" s="400"/>
      <c r="F13" s="69"/>
      <c r="G13" s="69"/>
      <c r="H13" s="70"/>
      <c r="J13" s="36"/>
      <c r="K13" s="36"/>
      <c r="L13" s="36"/>
      <c r="M13" s="59"/>
      <c r="N13" s="59"/>
      <c r="O13" s="59"/>
      <c r="P13" s="59"/>
      <c r="Q13" s="59"/>
      <c r="R13" s="59"/>
      <c r="S13" s="59"/>
      <c r="T13" s="59"/>
      <c r="U13" s="59"/>
      <c r="V13" s="59"/>
      <c r="W13" s="59"/>
      <c r="X13" s="36"/>
      <c r="Y13" s="36"/>
      <c r="Z13" s="36"/>
      <c r="AA13" s="36"/>
    </row>
    <row r="14" spans="1:27" ht="18" customHeight="1" x14ac:dyDescent="0.25">
      <c r="B14" s="334"/>
      <c r="C14" s="335"/>
      <c r="D14" s="335"/>
      <c r="E14" s="335"/>
      <c r="F14" s="335"/>
      <c r="G14" s="335"/>
      <c r="H14" s="95"/>
      <c r="J14" s="36"/>
      <c r="K14" s="36"/>
      <c r="L14" s="59"/>
      <c r="M14" s="59"/>
      <c r="N14" s="59"/>
      <c r="O14" s="59"/>
      <c r="P14" s="59"/>
      <c r="Q14" s="59"/>
      <c r="R14" s="59"/>
      <c r="S14" s="59"/>
      <c r="T14" s="59"/>
      <c r="U14" s="59"/>
      <c r="V14" s="59"/>
      <c r="W14" s="59"/>
      <c r="X14" s="36"/>
      <c r="Y14" s="36"/>
      <c r="Z14" s="36"/>
      <c r="AA14" s="36"/>
    </row>
    <row r="15" spans="1:27" ht="19.5" x14ac:dyDescent="0.3">
      <c r="B15" s="92"/>
      <c r="C15" s="89"/>
      <c r="D15" s="90"/>
      <c r="E15" s="90"/>
      <c r="F15" s="90"/>
      <c r="G15" s="90"/>
      <c r="H15" s="26"/>
      <c r="J15" s="36"/>
      <c r="K15" s="36"/>
      <c r="L15" s="59"/>
      <c r="M15" s="59"/>
      <c r="N15" s="59"/>
      <c r="O15" s="59"/>
      <c r="P15" s="59"/>
      <c r="Q15" s="59"/>
      <c r="R15" s="59"/>
      <c r="S15" s="59"/>
      <c r="T15" s="59"/>
      <c r="U15" s="59"/>
    </row>
    <row r="16" spans="1:27" ht="52.5" customHeight="1" x14ac:dyDescent="0.3">
      <c r="A16" s="57"/>
      <c r="B16" s="73" t="s">
        <v>15</v>
      </c>
      <c r="C16" s="73" t="s">
        <v>16</v>
      </c>
      <c r="D16" s="73" t="s">
        <v>191</v>
      </c>
      <c r="E16" s="73" t="s">
        <v>25</v>
      </c>
      <c r="F16" s="73" t="s">
        <v>17</v>
      </c>
      <c r="G16" s="73" t="s">
        <v>26</v>
      </c>
      <c r="H16" s="73" t="s">
        <v>18</v>
      </c>
      <c r="I16" s="36"/>
      <c r="J16" s="36"/>
      <c r="K16" s="59" t="s">
        <v>27</v>
      </c>
      <c r="L16" s="59"/>
      <c r="M16" s="59"/>
      <c r="N16" s="59"/>
      <c r="O16" s="59"/>
      <c r="P16" s="59"/>
      <c r="Q16" s="59"/>
      <c r="R16" s="59"/>
      <c r="S16" s="59"/>
      <c r="T16" s="59"/>
    </row>
    <row r="17" spans="1:20" s="1" customFormat="1" ht="15" customHeight="1" x14ac:dyDescent="0.25">
      <c r="A17" s="75"/>
      <c r="B17" s="76"/>
      <c r="C17" s="77">
        <v>0</v>
      </c>
      <c r="D17" s="286"/>
      <c r="E17" s="296" t="s">
        <v>23</v>
      </c>
      <c r="F17" s="78" t="str">
        <f>IF(E17="Yes", "Cannot claim GST incurred",IF(E17="No","GST claimable in full",IF(E17="Partially Consumed/Supplied","To apportion GST claim","-")))</f>
        <v>-</v>
      </c>
      <c r="G17" s="79"/>
      <c r="H17" s="96">
        <f>IF(E17="Yes",0,IF(E17="No",C17*L17,IF(E17="Partially Consumed/Supplied",(1-N17)*C17*L17,0)))</f>
        <v>0</v>
      </c>
      <c r="I17" s="83">
        <f>IF(H17&gt;0,1,0)</f>
        <v>0</v>
      </c>
      <c r="J17" s="241">
        <f>(YEAR('2.Declaration'!$E$15)-YEAR(D17))*12+(MONTH('2.Declaration'!$E$15)-MONTH(D17))</f>
        <v>0</v>
      </c>
      <c r="K17" s="59" t="str">
        <f>IF(J17&lt;6,"Yes",IF(J17&gt;6,"No",IF(DAY(D17)&gt;=DAY('2.Declaration'!$E$15),"Yes","No")))</f>
        <v>Yes</v>
      </c>
      <c r="L17" s="63">
        <f>IF(K17="No",IF(D17="",0,1),0)</f>
        <v>0</v>
      </c>
      <c r="M17" s="74"/>
      <c r="N17" s="63">
        <f>IF(G17="",1,G17)</f>
        <v>1</v>
      </c>
      <c r="O17" s="63"/>
      <c r="P17" s="63"/>
      <c r="Q17" s="63"/>
      <c r="R17" s="63"/>
      <c r="S17" s="63"/>
      <c r="T17" s="63"/>
    </row>
    <row r="18" spans="1:20" ht="15" customHeight="1" x14ac:dyDescent="0.25">
      <c r="A18" s="57"/>
      <c r="B18" s="76"/>
      <c r="C18" s="77">
        <v>0</v>
      </c>
      <c r="D18" s="286"/>
      <c r="E18" s="296" t="s">
        <v>23</v>
      </c>
      <c r="F18" s="78" t="str">
        <f t="shared" ref="F18:F36" si="0">IF(E18="Yes", "Cannot claim GST incurred",IF(E18="No","GST claimable in full",IF(E18="Partially Consumed/Supplied","To apportion GST claim","-")))</f>
        <v>-</v>
      </c>
      <c r="G18" s="79"/>
      <c r="H18" s="96">
        <f t="shared" ref="H18:H36" si="1">IF(E18="Yes",0,IF(E18="No",C18*L18,IF(E18="Partially Consumed/Supplied",(1-N18)*C18*L18,0)))</f>
        <v>0</v>
      </c>
      <c r="I18" s="83">
        <f t="shared" ref="I18:I36" si="2">IF(H18&gt;0,1,0)</f>
        <v>0</v>
      </c>
      <c r="J18" s="241">
        <f>(YEAR('2.Declaration'!$E$15)-YEAR(D18))*12+(MONTH('2.Declaration'!$E$15)-MONTH(D18))</f>
        <v>0</v>
      </c>
      <c r="K18" s="59" t="str">
        <f>IF(J18&lt;6,"Yes",IF(J18&gt;6,"No",IF(DAY(D18)&gt;=DAY('2.Declaration'!$E$15),"Yes","No")))</f>
        <v>Yes</v>
      </c>
      <c r="L18" s="63">
        <f t="shared" ref="L18:L36" si="3">IF(K18="No",IF(D18="",0,1),0)</f>
        <v>0</v>
      </c>
      <c r="M18" s="97"/>
      <c r="N18" s="63">
        <f t="shared" ref="N18:N36" si="4">IF(G18="",1,G18)</f>
        <v>1</v>
      </c>
      <c r="O18" s="59"/>
      <c r="P18" s="59"/>
      <c r="Q18" s="59"/>
      <c r="R18" s="59"/>
      <c r="S18" s="59"/>
      <c r="T18" s="59"/>
    </row>
    <row r="19" spans="1:20" ht="15" customHeight="1" x14ac:dyDescent="0.25">
      <c r="A19" s="75"/>
      <c r="B19" s="76"/>
      <c r="C19" s="77">
        <v>0</v>
      </c>
      <c r="D19" s="286"/>
      <c r="E19" s="296" t="s">
        <v>23</v>
      </c>
      <c r="F19" s="78" t="str">
        <f t="shared" si="0"/>
        <v>-</v>
      </c>
      <c r="G19" s="79"/>
      <c r="H19" s="96">
        <f t="shared" si="1"/>
        <v>0</v>
      </c>
      <c r="I19" s="83">
        <f t="shared" si="2"/>
        <v>0</v>
      </c>
      <c r="J19" s="241">
        <f>(YEAR('2.Declaration'!$E$15)-YEAR(D19))*12+(MONTH('2.Declaration'!$E$15)-MONTH(D19))</f>
        <v>0</v>
      </c>
      <c r="K19" s="59" t="str">
        <f>IF(J19&lt;6,"Yes",IF(J19&gt;6,"No",IF(DAY(D19)&gt;=DAY('2.Declaration'!$E$15),"Yes","No")))</f>
        <v>Yes</v>
      </c>
      <c r="L19" s="63">
        <f t="shared" si="3"/>
        <v>0</v>
      </c>
      <c r="M19" s="59"/>
      <c r="N19" s="63">
        <f t="shared" si="4"/>
        <v>1</v>
      </c>
      <c r="O19" s="59"/>
      <c r="P19" s="59"/>
      <c r="Q19" s="59"/>
      <c r="R19" s="59"/>
      <c r="S19" s="59"/>
      <c r="T19" s="59"/>
    </row>
    <row r="20" spans="1:20" ht="15" customHeight="1" x14ac:dyDescent="0.25">
      <c r="A20" s="57"/>
      <c r="B20" s="76"/>
      <c r="C20" s="77">
        <v>0</v>
      </c>
      <c r="D20" s="286"/>
      <c r="E20" s="296" t="s">
        <v>23</v>
      </c>
      <c r="F20" s="78" t="str">
        <f t="shared" si="0"/>
        <v>-</v>
      </c>
      <c r="G20" s="79"/>
      <c r="H20" s="96">
        <f t="shared" si="1"/>
        <v>0</v>
      </c>
      <c r="I20" s="83">
        <f t="shared" si="2"/>
        <v>0</v>
      </c>
      <c r="J20" s="241">
        <f>(YEAR('2.Declaration'!$E$15)-YEAR(D20))*12+(MONTH('2.Declaration'!$E$15)-MONTH(D20))</f>
        <v>0</v>
      </c>
      <c r="K20" s="59" t="str">
        <f>IF(J20&lt;6,"Yes",IF(J20&gt;6,"No",IF(DAY(D20)&gt;=DAY('2.Declaration'!$E$15),"Yes","No")))</f>
        <v>Yes</v>
      </c>
      <c r="L20" s="63">
        <f t="shared" si="3"/>
        <v>0</v>
      </c>
      <c r="M20" s="59"/>
      <c r="N20" s="63">
        <f t="shared" si="4"/>
        <v>1</v>
      </c>
      <c r="O20" s="59"/>
      <c r="P20" s="59"/>
      <c r="Q20" s="59"/>
      <c r="R20" s="59"/>
      <c r="S20" s="59"/>
      <c r="T20" s="59"/>
    </row>
    <row r="21" spans="1:20" ht="15" customHeight="1" x14ac:dyDescent="0.25">
      <c r="A21" s="75"/>
      <c r="B21" s="76"/>
      <c r="C21" s="77">
        <v>0</v>
      </c>
      <c r="D21" s="286"/>
      <c r="E21" s="296" t="s">
        <v>23</v>
      </c>
      <c r="F21" s="78" t="str">
        <f t="shared" si="0"/>
        <v>-</v>
      </c>
      <c r="G21" s="79"/>
      <c r="H21" s="96">
        <f t="shared" si="1"/>
        <v>0</v>
      </c>
      <c r="I21" s="83">
        <f t="shared" si="2"/>
        <v>0</v>
      </c>
      <c r="J21" s="241">
        <f>(YEAR('2.Declaration'!$E$15)-YEAR(D21))*12+(MONTH('2.Declaration'!$E$15)-MONTH(D21))</f>
        <v>0</v>
      </c>
      <c r="K21" s="59" t="str">
        <f>IF(J21&lt;6,"Yes",IF(J21&gt;6,"No",IF(DAY(D21)&gt;=DAY('2.Declaration'!$E$15),"Yes","No")))</f>
        <v>Yes</v>
      </c>
      <c r="L21" s="63">
        <f t="shared" si="3"/>
        <v>0</v>
      </c>
      <c r="M21" s="59"/>
      <c r="N21" s="63">
        <f t="shared" si="4"/>
        <v>1</v>
      </c>
      <c r="O21" s="59"/>
      <c r="P21" s="59"/>
      <c r="Q21" s="59"/>
      <c r="R21" s="59"/>
      <c r="S21" s="59"/>
      <c r="T21" s="59"/>
    </row>
    <row r="22" spans="1:20" ht="15" customHeight="1" x14ac:dyDescent="0.25">
      <c r="A22" s="57"/>
      <c r="B22" s="76"/>
      <c r="C22" s="77">
        <v>0</v>
      </c>
      <c r="D22" s="286"/>
      <c r="E22" s="296" t="s">
        <v>23</v>
      </c>
      <c r="F22" s="78" t="str">
        <f t="shared" si="0"/>
        <v>-</v>
      </c>
      <c r="G22" s="79"/>
      <c r="H22" s="96">
        <f t="shared" si="1"/>
        <v>0</v>
      </c>
      <c r="I22" s="83">
        <f t="shared" si="2"/>
        <v>0</v>
      </c>
      <c r="J22" s="241">
        <f>(YEAR('2.Declaration'!$E$15)-YEAR(D22))*12+(MONTH('2.Declaration'!$E$15)-MONTH(D22))</f>
        <v>0</v>
      </c>
      <c r="K22" s="59" t="str">
        <f>IF(J22&lt;6,"Yes",IF(J22&gt;6,"No",IF(DAY(D22)&gt;=DAY('2.Declaration'!$E$15),"Yes","No")))</f>
        <v>Yes</v>
      </c>
      <c r="L22" s="63">
        <f t="shared" si="3"/>
        <v>0</v>
      </c>
      <c r="M22" s="59"/>
      <c r="N22" s="63">
        <f t="shared" si="4"/>
        <v>1</v>
      </c>
      <c r="O22" s="59"/>
      <c r="P22" s="59"/>
      <c r="Q22" s="59"/>
      <c r="R22" s="59"/>
      <c r="S22" s="59"/>
      <c r="T22" s="59"/>
    </row>
    <row r="23" spans="1:20" ht="15" customHeight="1" x14ac:dyDescent="0.25">
      <c r="A23" s="75"/>
      <c r="B23" s="76"/>
      <c r="C23" s="77">
        <v>0</v>
      </c>
      <c r="D23" s="286"/>
      <c r="E23" s="296" t="s">
        <v>23</v>
      </c>
      <c r="F23" s="78" t="str">
        <f t="shared" si="0"/>
        <v>-</v>
      </c>
      <c r="G23" s="79"/>
      <c r="H23" s="96">
        <f t="shared" si="1"/>
        <v>0</v>
      </c>
      <c r="I23" s="83">
        <f t="shared" si="2"/>
        <v>0</v>
      </c>
      <c r="J23" s="241">
        <f>(YEAR('2.Declaration'!$E$15)-YEAR(D23))*12+(MONTH('2.Declaration'!$E$15)-MONTH(D23))</f>
        <v>0</v>
      </c>
      <c r="K23" s="59" t="str">
        <f>IF(J23&lt;6,"Yes",IF(J23&gt;6,"No",IF(DAY(D23)&gt;=DAY('2.Declaration'!$E$15),"Yes","No")))</f>
        <v>Yes</v>
      </c>
      <c r="L23" s="63">
        <f t="shared" si="3"/>
        <v>0</v>
      </c>
      <c r="M23" s="59"/>
      <c r="N23" s="63">
        <f t="shared" si="4"/>
        <v>1</v>
      </c>
      <c r="O23" s="59"/>
      <c r="P23" s="59"/>
      <c r="Q23" s="59"/>
      <c r="R23" s="59"/>
      <c r="S23" s="59"/>
      <c r="T23" s="59"/>
    </row>
    <row r="24" spans="1:20" ht="15" customHeight="1" x14ac:dyDescent="0.25">
      <c r="A24" s="57"/>
      <c r="B24" s="76"/>
      <c r="C24" s="77">
        <v>0</v>
      </c>
      <c r="D24" s="286"/>
      <c r="E24" s="296" t="s">
        <v>23</v>
      </c>
      <c r="F24" s="78" t="str">
        <f t="shared" si="0"/>
        <v>-</v>
      </c>
      <c r="G24" s="79"/>
      <c r="H24" s="96">
        <f t="shared" si="1"/>
        <v>0</v>
      </c>
      <c r="I24" s="83">
        <f t="shared" si="2"/>
        <v>0</v>
      </c>
      <c r="J24" s="241">
        <f>(YEAR('2.Declaration'!$E$15)-YEAR(D24))*12+(MONTH('2.Declaration'!$E$15)-MONTH(D24))</f>
        <v>0</v>
      </c>
      <c r="K24" s="59" t="str">
        <f>IF(J24&lt;6,"Yes",IF(J24&gt;6,"No",IF(DAY(D24)&gt;=DAY('2.Declaration'!$E$15),"Yes","No")))</f>
        <v>Yes</v>
      </c>
      <c r="L24" s="63">
        <f t="shared" si="3"/>
        <v>0</v>
      </c>
      <c r="M24" s="59"/>
      <c r="N24" s="63">
        <f t="shared" si="4"/>
        <v>1</v>
      </c>
      <c r="O24" s="59"/>
      <c r="P24" s="59"/>
      <c r="Q24" s="59"/>
      <c r="R24" s="59"/>
      <c r="S24" s="59"/>
      <c r="T24" s="59"/>
    </row>
    <row r="25" spans="1:20" ht="15" customHeight="1" x14ac:dyDescent="0.25">
      <c r="A25" s="75"/>
      <c r="B25" s="76"/>
      <c r="C25" s="77">
        <v>0</v>
      </c>
      <c r="D25" s="286"/>
      <c r="E25" s="296" t="s">
        <v>23</v>
      </c>
      <c r="F25" s="78" t="str">
        <f t="shared" si="0"/>
        <v>-</v>
      </c>
      <c r="G25" s="79"/>
      <c r="H25" s="96">
        <f t="shared" si="1"/>
        <v>0</v>
      </c>
      <c r="I25" s="83">
        <f t="shared" si="2"/>
        <v>0</v>
      </c>
      <c r="J25" s="241">
        <f>(YEAR('2.Declaration'!$E$15)-YEAR(D25))*12+(MONTH('2.Declaration'!$E$15)-MONTH(D25))</f>
        <v>0</v>
      </c>
      <c r="K25" s="59" t="str">
        <f>IF(J25&lt;6,"Yes",IF(J25&gt;6,"No",IF(DAY(D25)&gt;=DAY('2.Declaration'!$E$15),"Yes","No")))</f>
        <v>Yes</v>
      </c>
      <c r="L25" s="63">
        <f t="shared" si="3"/>
        <v>0</v>
      </c>
      <c r="M25" s="59"/>
      <c r="N25" s="63">
        <f t="shared" si="4"/>
        <v>1</v>
      </c>
      <c r="O25" s="59"/>
      <c r="P25" s="59"/>
      <c r="Q25" s="59"/>
      <c r="R25" s="59"/>
      <c r="S25" s="59"/>
      <c r="T25" s="59"/>
    </row>
    <row r="26" spans="1:20" ht="15" customHeight="1" x14ac:dyDescent="0.25">
      <c r="A26" s="57"/>
      <c r="B26" s="76"/>
      <c r="C26" s="77">
        <v>0</v>
      </c>
      <c r="D26" s="286"/>
      <c r="E26" s="296" t="s">
        <v>23</v>
      </c>
      <c r="F26" s="78" t="str">
        <f t="shared" si="0"/>
        <v>-</v>
      </c>
      <c r="G26" s="79"/>
      <c r="H26" s="96">
        <f t="shared" si="1"/>
        <v>0</v>
      </c>
      <c r="I26" s="83">
        <f t="shared" si="2"/>
        <v>0</v>
      </c>
      <c r="J26" s="241">
        <f>(YEAR('2.Declaration'!$E$15)-YEAR(D26))*12+(MONTH('2.Declaration'!$E$15)-MONTH(D26))</f>
        <v>0</v>
      </c>
      <c r="K26" s="59" t="str">
        <f>IF(J26&lt;6,"Yes",IF(J26&gt;6,"No",IF(DAY(D26)&gt;=DAY('2.Declaration'!$E$15),"Yes","No")))</f>
        <v>Yes</v>
      </c>
      <c r="L26" s="63">
        <f t="shared" si="3"/>
        <v>0</v>
      </c>
      <c r="M26" s="59"/>
      <c r="N26" s="63">
        <f t="shared" si="4"/>
        <v>1</v>
      </c>
      <c r="O26" s="59"/>
      <c r="P26" s="59"/>
    </row>
    <row r="27" spans="1:20" ht="15" customHeight="1" x14ac:dyDescent="0.25">
      <c r="A27" s="75"/>
      <c r="B27" s="76"/>
      <c r="C27" s="77">
        <v>0</v>
      </c>
      <c r="D27" s="286"/>
      <c r="E27" s="296" t="s">
        <v>23</v>
      </c>
      <c r="F27" s="78" t="str">
        <f t="shared" si="0"/>
        <v>-</v>
      </c>
      <c r="G27" s="79"/>
      <c r="H27" s="96">
        <f t="shared" si="1"/>
        <v>0</v>
      </c>
      <c r="I27" s="83">
        <f t="shared" si="2"/>
        <v>0</v>
      </c>
      <c r="J27" s="241">
        <f>(YEAR('2.Declaration'!$E$15)-YEAR(D27))*12+(MONTH('2.Declaration'!$E$15)-MONTH(D27))</f>
        <v>0</v>
      </c>
      <c r="K27" s="59" t="str">
        <f>IF(J27&lt;6,"Yes",IF(J27&gt;6,"No",IF(DAY(D27)&gt;=DAY('2.Declaration'!$E$15),"Yes","No")))</f>
        <v>Yes</v>
      </c>
      <c r="L27" s="63">
        <f t="shared" si="3"/>
        <v>0</v>
      </c>
      <c r="M27" s="59"/>
      <c r="N27" s="63">
        <f t="shared" si="4"/>
        <v>1</v>
      </c>
      <c r="O27"/>
    </row>
    <row r="28" spans="1:20" ht="15" customHeight="1" x14ac:dyDescent="0.25">
      <c r="A28" s="57"/>
      <c r="B28" s="76"/>
      <c r="C28" s="77">
        <v>0</v>
      </c>
      <c r="D28" s="286"/>
      <c r="E28" s="296" t="s">
        <v>23</v>
      </c>
      <c r="F28" s="78" t="str">
        <f t="shared" si="0"/>
        <v>-</v>
      </c>
      <c r="G28" s="79"/>
      <c r="H28" s="96">
        <f t="shared" si="1"/>
        <v>0</v>
      </c>
      <c r="I28" s="83">
        <f t="shared" si="2"/>
        <v>0</v>
      </c>
      <c r="J28" s="241">
        <f>(YEAR('2.Declaration'!$E$15)-YEAR(D28))*12+(MONTH('2.Declaration'!$E$15)-MONTH(D28))</f>
        <v>0</v>
      </c>
      <c r="K28" s="59" t="str">
        <f>IF(J28&lt;6,"Yes",IF(J28&gt;6,"No",IF(DAY(D28)&gt;=DAY('2.Declaration'!$E$15),"Yes","No")))</f>
        <v>Yes</v>
      </c>
      <c r="L28" s="63">
        <f t="shared" si="3"/>
        <v>0</v>
      </c>
      <c r="M28" s="59"/>
      <c r="N28" s="63">
        <f t="shared" si="4"/>
        <v>1</v>
      </c>
      <c r="O28"/>
    </row>
    <row r="29" spans="1:20" ht="15" customHeight="1" x14ac:dyDescent="0.25">
      <c r="A29" s="75"/>
      <c r="B29" s="76"/>
      <c r="C29" s="77">
        <v>0</v>
      </c>
      <c r="D29" s="286"/>
      <c r="E29" s="296" t="s">
        <v>23</v>
      </c>
      <c r="F29" s="78" t="str">
        <f t="shared" si="0"/>
        <v>-</v>
      </c>
      <c r="G29" s="79"/>
      <c r="H29" s="96">
        <f t="shared" si="1"/>
        <v>0</v>
      </c>
      <c r="I29" s="83">
        <f t="shared" si="2"/>
        <v>0</v>
      </c>
      <c r="J29" s="241">
        <f>(YEAR('2.Declaration'!$E$15)-YEAR(D29))*12+(MONTH('2.Declaration'!$E$15)-MONTH(D29))</f>
        <v>0</v>
      </c>
      <c r="K29" s="59" t="str">
        <f>IF(J29&lt;6,"Yes",IF(J29&gt;6,"No",IF(DAY(D29)&gt;=DAY('2.Declaration'!$E$15),"Yes","No")))</f>
        <v>Yes</v>
      </c>
      <c r="L29" s="63">
        <f t="shared" si="3"/>
        <v>0</v>
      </c>
      <c r="M29" s="36"/>
      <c r="N29" s="63">
        <f t="shared" si="4"/>
        <v>1</v>
      </c>
      <c r="O29"/>
    </row>
    <row r="30" spans="1:20" ht="15" customHeight="1" x14ac:dyDescent="0.25">
      <c r="A30" s="57"/>
      <c r="B30" s="76"/>
      <c r="C30" s="77">
        <v>0</v>
      </c>
      <c r="D30" s="286"/>
      <c r="E30" s="296" t="s">
        <v>23</v>
      </c>
      <c r="F30" s="78" t="str">
        <f t="shared" si="0"/>
        <v>-</v>
      </c>
      <c r="G30" s="79"/>
      <c r="H30" s="96">
        <f t="shared" si="1"/>
        <v>0</v>
      </c>
      <c r="I30" s="83">
        <f t="shared" si="2"/>
        <v>0</v>
      </c>
      <c r="J30" s="241">
        <f>(YEAR('2.Declaration'!$E$15)-YEAR(D30))*12+(MONTH('2.Declaration'!$E$15)-MONTH(D30))</f>
        <v>0</v>
      </c>
      <c r="K30" s="59" t="str">
        <f>IF(J30&lt;6,"Yes",IF(J30&gt;6,"No",IF(DAY(D30)&gt;=DAY('2.Declaration'!$E$15),"Yes","No")))</f>
        <v>Yes</v>
      </c>
      <c r="L30" s="63">
        <f t="shared" si="3"/>
        <v>0</v>
      </c>
      <c r="M30" s="36"/>
      <c r="N30" s="63">
        <f t="shared" si="4"/>
        <v>1</v>
      </c>
      <c r="O30"/>
    </row>
    <row r="31" spans="1:20" ht="15" customHeight="1" x14ac:dyDescent="0.25">
      <c r="A31" s="75"/>
      <c r="B31" s="76"/>
      <c r="C31" s="77">
        <v>0</v>
      </c>
      <c r="D31" s="286"/>
      <c r="E31" s="296" t="s">
        <v>23</v>
      </c>
      <c r="F31" s="78" t="str">
        <f t="shared" si="0"/>
        <v>-</v>
      </c>
      <c r="G31" s="79"/>
      <c r="H31" s="96">
        <f t="shared" si="1"/>
        <v>0</v>
      </c>
      <c r="I31" s="83">
        <f t="shared" si="2"/>
        <v>0</v>
      </c>
      <c r="J31" s="241">
        <f>(YEAR('2.Declaration'!$E$15)-YEAR(D31))*12+(MONTH('2.Declaration'!$E$15)-MONTH(D31))</f>
        <v>0</v>
      </c>
      <c r="K31" s="59" t="str">
        <f>IF(J31&lt;6,"Yes",IF(J31&gt;6,"No",IF(DAY(D31)&gt;=DAY('2.Declaration'!$E$15),"Yes","No")))</f>
        <v>Yes</v>
      </c>
      <c r="L31" s="63">
        <f t="shared" si="3"/>
        <v>0</v>
      </c>
      <c r="M31" s="36"/>
      <c r="N31" s="63">
        <f t="shared" si="4"/>
        <v>1</v>
      </c>
      <c r="O31"/>
    </row>
    <row r="32" spans="1:20" ht="15" customHeight="1" x14ac:dyDescent="0.25">
      <c r="A32" s="57"/>
      <c r="B32" s="76"/>
      <c r="C32" s="77">
        <v>0</v>
      </c>
      <c r="D32" s="286"/>
      <c r="E32" s="296" t="s">
        <v>23</v>
      </c>
      <c r="F32" s="78" t="str">
        <f t="shared" si="0"/>
        <v>-</v>
      </c>
      <c r="G32" s="79"/>
      <c r="H32" s="96">
        <f t="shared" si="1"/>
        <v>0</v>
      </c>
      <c r="I32" s="83">
        <f t="shared" si="2"/>
        <v>0</v>
      </c>
      <c r="J32" s="241">
        <f>(YEAR('2.Declaration'!$E$15)-YEAR(D32))*12+(MONTH('2.Declaration'!$E$15)-MONTH(D32))</f>
        <v>0</v>
      </c>
      <c r="K32" s="59" t="str">
        <f>IF(J32&lt;6,"Yes",IF(J32&gt;6,"No",IF(DAY(D32)&gt;=DAY('2.Declaration'!$E$15),"Yes","No")))</f>
        <v>Yes</v>
      </c>
      <c r="L32" s="63">
        <f t="shared" si="3"/>
        <v>0</v>
      </c>
      <c r="M32" s="36"/>
      <c r="N32" s="63">
        <f t="shared" si="4"/>
        <v>1</v>
      </c>
      <c r="O32"/>
    </row>
    <row r="33" spans="1:16" ht="15" customHeight="1" x14ac:dyDescent="0.25">
      <c r="A33" s="75"/>
      <c r="B33" s="76"/>
      <c r="C33" s="77">
        <v>0</v>
      </c>
      <c r="D33" s="286"/>
      <c r="E33" s="296" t="s">
        <v>23</v>
      </c>
      <c r="F33" s="78" t="str">
        <f t="shared" si="0"/>
        <v>-</v>
      </c>
      <c r="G33" s="79"/>
      <c r="H33" s="96">
        <f t="shared" si="1"/>
        <v>0</v>
      </c>
      <c r="I33" s="83">
        <f t="shared" si="2"/>
        <v>0</v>
      </c>
      <c r="J33" s="241">
        <f>(YEAR('2.Declaration'!$E$15)-YEAR(D33))*12+(MONTH('2.Declaration'!$E$15)-MONTH(D33))</f>
        <v>0</v>
      </c>
      <c r="K33" s="59" t="str">
        <f>IF(J33&lt;6,"Yes",IF(J33&gt;6,"No",IF(DAY(D33)&gt;=DAY('2.Declaration'!$E$15),"Yes","No")))</f>
        <v>Yes</v>
      </c>
      <c r="L33" s="63">
        <f t="shared" si="3"/>
        <v>0</v>
      </c>
      <c r="M33" s="36"/>
      <c r="N33" s="63">
        <f t="shared" si="4"/>
        <v>1</v>
      </c>
      <c r="O33"/>
    </row>
    <row r="34" spans="1:16" ht="15" customHeight="1" x14ac:dyDescent="0.25">
      <c r="A34" s="57"/>
      <c r="B34" s="76"/>
      <c r="C34" s="77">
        <v>0</v>
      </c>
      <c r="D34" s="286"/>
      <c r="E34" s="296" t="s">
        <v>23</v>
      </c>
      <c r="F34" s="78" t="str">
        <f t="shared" si="0"/>
        <v>-</v>
      </c>
      <c r="G34" s="79"/>
      <c r="H34" s="96">
        <f t="shared" si="1"/>
        <v>0</v>
      </c>
      <c r="I34" s="83">
        <f t="shared" si="2"/>
        <v>0</v>
      </c>
      <c r="J34" s="241">
        <f>(YEAR('2.Declaration'!$E$15)-YEAR(D34))*12+(MONTH('2.Declaration'!$E$15)-MONTH(D34))</f>
        <v>0</v>
      </c>
      <c r="K34" s="59" t="str">
        <f>IF(J34&lt;6,"Yes",IF(J34&gt;6,"No",IF(DAY(D34)&gt;=DAY('2.Declaration'!$E$15),"Yes","No")))</f>
        <v>Yes</v>
      </c>
      <c r="L34" s="63">
        <f t="shared" si="3"/>
        <v>0</v>
      </c>
      <c r="M34" s="36"/>
      <c r="N34" s="63">
        <f t="shared" si="4"/>
        <v>1</v>
      </c>
      <c r="O34"/>
    </row>
    <row r="35" spans="1:16" ht="15" customHeight="1" x14ac:dyDescent="0.25">
      <c r="A35" s="75"/>
      <c r="B35" s="76"/>
      <c r="C35" s="77">
        <v>0</v>
      </c>
      <c r="D35" s="286"/>
      <c r="E35" s="296" t="s">
        <v>23</v>
      </c>
      <c r="F35" s="78" t="str">
        <f t="shared" si="0"/>
        <v>-</v>
      </c>
      <c r="G35" s="79"/>
      <c r="H35" s="96">
        <f t="shared" si="1"/>
        <v>0</v>
      </c>
      <c r="I35" s="83">
        <f t="shared" si="2"/>
        <v>0</v>
      </c>
      <c r="J35" s="241">
        <f>(YEAR('2.Declaration'!$E$15)-YEAR(D35))*12+(MONTH('2.Declaration'!$E$15)-MONTH(D35))</f>
        <v>0</v>
      </c>
      <c r="K35" s="59" t="str">
        <f>IF(J35&lt;6,"Yes",IF(J35&gt;6,"No",IF(DAY(D35)&gt;=DAY('2.Declaration'!$E$15),"Yes","No")))</f>
        <v>Yes</v>
      </c>
      <c r="L35" s="63">
        <f t="shared" si="3"/>
        <v>0</v>
      </c>
      <c r="M35" s="36"/>
      <c r="N35" s="63">
        <f t="shared" si="4"/>
        <v>1</v>
      </c>
      <c r="O35"/>
    </row>
    <row r="36" spans="1:16" ht="15" customHeight="1" x14ac:dyDescent="0.25">
      <c r="A36" s="57"/>
      <c r="B36" s="76"/>
      <c r="C36" s="77">
        <v>0</v>
      </c>
      <c r="D36" s="286"/>
      <c r="E36" s="296" t="s">
        <v>23</v>
      </c>
      <c r="F36" s="78" t="str">
        <f t="shared" si="0"/>
        <v>-</v>
      </c>
      <c r="G36" s="79"/>
      <c r="H36" s="96">
        <f t="shared" si="1"/>
        <v>0</v>
      </c>
      <c r="I36" s="83">
        <f t="shared" si="2"/>
        <v>0</v>
      </c>
      <c r="J36" s="241">
        <f>(YEAR('2.Declaration'!$E$15)-YEAR(D36))*12+(MONTH('2.Declaration'!$E$15)-MONTH(D36))</f>
        <v>0</v>
      </c>
      <c r="K36" s="59" t="str">
        <f>IF(J36&lt;6,"Yes",IF(J36&gt;6,"No",IF(DAY(D36)&gt;=DAY('2.Declaration'!$E$15),"Yes","No")))</f>
        <v>Yes</v>
      </c>
      <c r="L36" s="63">
        <f t="shared" si="3"/>
        <v>0</v>
      </c>
      <c r="M36" s="36"/>
      <c r="N36" s="63">
        <f t="shared" si="4"/>
        <v>1</v>
      </c>
      <c r="O36"/>
    </row>
    <row r="37" spans="1:16" ht="15" customHeight="1" x14ac:dyDescent="0.25">
      <c r="B37" s="415" t="s">
        <v>163</v>
      </c>
      <c r="C37" s="415"/>
      <c r="D37" s="415"/>
      <c r="E37" s="415"/>
      <c r="F37" s="415"/>
      <c r="G37" s="416"/>
      <c r="H37" s="98">
        <f>SUM(H17:H36)</f>
        <v>0</v>
      </c>
      <c r="I37" s="36">
        <f>SUM(I17:I36)</f>
        <v>0</v>
      </c>
      <c r="J37" s="36"/>
      <c r="K37" s="36"/>
      <c r="M37" s="36"/>
      <c r="O37"/>
    </row>
    <row r="38" spans="1:16" x14ac:dyDescent="0.25"/>
    <row r="39" spans="1:16" ht="18" x14ac:dyDescent="0.25">
      <c r="B39" s="377" t="s">
        <v>230</v>
      </c>
      <c r="C39" s="377"/>
      <c r="D39" s="377"/>
      <c r="E39" s="377"/>
      <c r="F39" s="377"/>
      <c r="G39" s="377"/>
      <c r="H39" s="377"/>
      <c r="I39" s="60"/>
      <c r="K39" s="58"/>
      <c r="L39" s="58"/>
      <c r="N39"/>
      <c r="O39" s="59"/>
      <c r="P39" s="36"/>
    </row>
    <row r="40" spans="1:16" x14ac:dyDescent="0.25">
      <c r="B40" s="60"/>
      <c r="C40" s="60"/>
      <c r="D40" s="60"/>
      <c r="E40" s="60"/>
      <c r="F40" s="60"/>
      <c r="G40" s="60"/>
      <c r="H40" s="60"/>
      <c r="I40" s="60"/>
      <c r="N40"/>
      <c r="P40" s="36"/>
    </row>
    <row r="41" spans="1:16" x14ac:dyDescent="0.25">
      <c r="B41" s="60"/>
      <c r="C41" s="60"/>
      <c r="D41" s="60"/>
      <c r="E41" s="60"/>
      <c r="F41" s="60"/>
      <c r="G41" s="60"/>
      <c r="H41" s="60"/>
      <c r="I41" s="60"/>
      <c r="N41"/>
      <c r="P41" s="36"/>
    </row>
    <row r="42" spans="1:16" x14ac:dyDescent="0.25">
      <c r="B42" s="60"/>
      <c r="C42" s="60"/>
      <c r="D42" s="60"/>
      <c r="E42" s="60"/>
      <c r="F42" s="60"/>
      <c r="G42" s="60"/>
      <c r="H42" s="60"/>
      <c r="I42" s="60"/>
      <c r="N42"/>
      <c r="P42" s="36"/>
    </row>
    <row r="43" spans="1:16" x14ac:dyDescent="0.25">
      <c r="B43" s="60"/>
      <c r="C43" s="60"/>
      <c r="D43" s="60"/>
      <c r="E43" s="60"/>
      <c r="F43" s="60"/>
      <c r="G43" s="60"/>
      <c r="H43" s="60"/>
      <c r="I43" s="60"/>
      <c r="N43"/>
      <c r="P43" s="36"/>
    </row>
    <row r="44" spans="1:16" x14ac:dyDescent="0.25">
      <c r="B44" s="60"/>
      <c r="C44" s="60"/>
      <c r="D44" s="60"/>
      <c r="E44" s="60"/>
      <c r="F44" s="60"/>
      <c r="G44" s="60"/>
      <c r="H44" s="60"/>
      <c r="I44" s="60"/>
      <c r="N44"/>
      <c r="P44" s="36"/>
    </row>
    <row r="45" spans="1:16" x14ac:dyDescent="0.25">
      <c r="B45" s="60"/>
      <c r="C45" s="60"/>
      <c r="D45" s="60"/>
      <c r="E45" s="60"/>
      <c r="F45" s="60"/>
      <c r="G45" s="60"/>
      <c r="H45" s="60"/>
      <c r="I45" s="60"/>
      <c r="N45"/>
      <c r="P45" s="36"/>
    </row>
    <row r="46" spans="1:16" hidden="1" x14ac:dyDescent="0.25">
      <c r="B46" s="60"/>
      <c r="C46" s="60"/>
      <c r="D46" s="60"/>
      <c r="E46" s="60"/>
      <c r="F46" s="60"/>
      <c r="G46" s="60"/>
      <c r="H46" s="60"/>
      <c r="I46" s="60"/>
      <c r="N46"/>
      <c r="P46" s="36"/>
    </row>
    <row r="47" spans="1:16" hidden="1" x14ac:dyDescent="0.25">
      <c r="B47" s="60"/>
      <c r="C47" s="60"/>
      <c r="D47" s="60"/>
      <c r="E47" s="60"/>
      <c r="F47" s="60"/>
      <c r="G47" s="60"/>
      <c r="H47" s="60"/>
      <c r="I47" s="60"/>
      <c r="N47"/>
      <c r="P47" s="36"/>
    </row>
    <row r="48" spans="1:16" hidden="1" x14ac:dyDescent="0.25">
      <c r="B48" s="60"/>
      <c r="C48" s="60"/>
      <c r="D48" s="60"/>
      <c r="E48" s="60"/>
      <c r="F48" s="60"/>
      <c r="G48" s="60"/>
      <c r="H48" s="60"/>
      <c r="I48" s="60"/>
      <c r="N48"/>
      <c r="P48" s="36"/>
    </row>
    <row r="49" spans="2:16" hidden="1" x14ac:dyDescent="0.25">
      <c r="B49" s="60"/>
      <c r="C49" s="60"/>
      <c r="D49" s="60"/>
      <c r="E49" s="60"/>
      <c r="F49" s="60"/>
      <c r="G49" s="60"/>
      <c r="H49" s="60"/>
      <c r="I49" s="60"/>
      <c r="N49"/>
      <c r="P49" s="36"/>
    </row>
    <row r="50" spans="2:16" hidden="1" x14ac:dyDescent="0.25">
      <c r="B50" s="60"/>
      <c r="C50" s="60"/>
      <c r="D50" s="60"/>
      <c r="E50" s="60"/>
      <c r="F50" s="60"/>
      <c r="G50" s="60"/>
      <c r="H50" s="60"/>
      <c r="I50" s="60"/>
      <c r="N50"/>
      <c r="P50" s="36"/>
    </row>
    <row r="51" spans="2:16" hidden="1" x14ac:dyDescent="0.25">
      <c r="B51" s="60"/>
      <c r="C51" s="60"/>
      <c r="D51" s="60"/>
      <c r="E51" s="60"/>
      <c r="F51" s="60"/>
      <c r="G51" s="60"/>
      <c r="H51" s="60"/>
      <c r="I51" s="60"/>
      <c r="N51"/>
      <c r="P51" s="36"/>
    </row>
    <row r="52" spans="2:16" hidden="1" x14ac:dyDescent="0.25">
      <c r="I52" s="60"/>
    </row>
    <row r="53" spans="2:16" hidden="1" x14ac:dyDescent="0.25">
      <c r="I53" s="60"/>
    </row>
    <row r="54" spans="2:16" hidden="1" x14ac:dyDescent="0.25"/>
  </sheetData>
  <sheetProtection algorithmName="SHA-512" hashValue="irswYVcF67LDLPCe96NCsyVtKElKB7GdJmwNRtYQIEwE2PBnKHRqkDiEsyy/KO3bhjsFy7PXBkzwBQjszIO2TA==" saltValue="j2YqPGvxrUVzIDM3a8dXqA==" spinCount="100000" sheet="1" objects="1" scenarios="1"/>
  <mergeCells count="14">
    <mergeCell ref="B39:H39"/>
    <mergeCell ref="B37:G37"/>
    <mergeCell ref="C2:E2"/>
    <mergeCell ref="C3:E3"/>
    <mergeCell ref="C4:E4"/>
    <mergeCell ref="B6:H6"/>
    <mergeCell ref="B7:H7"/>
    <mergeCell ref="B8:H8"/>
    <mergeCell ref="B9:G9"/>
    <mergeCell ref="B11:E11"/>
    <mergeCell ref="B12:F12"/>
    <mergeCell ref="B13:E13"/>
    <mergeCell ref="B14:G14"/>
    <mergeCell ref="B10:F10"/>
  </mergeCells>
  <conditionalFormatting sqref="E17:E36">
    <cfRule type="expression" dxfId="66" priority="2">
      <formula>$D17&gt;0</formula>
    </cfRule>
  </conditionalFormatting>
  <conditionalFormatting sqref="F17:F36">
    <cfRule type="expression" dxfId="65" priority="1">
      <formula>$K17="No"</formula>
    </cfRule>
  </conditionalFormatting>
  <conditionalFormatting sqref="G17:G36">
    <cfRule type="expression" dxfId="64" priority="4">
      <formula>$E17="Partially Consumed/Supplied"</formula>
    </cfRule>
  </conditionalFormatting>
  <dataValidations count="6">
    <dataValidation allowBlank="1" showInputMessage="1" showErrorMessage="1" prompt="To calculate this, please refer to the formula in the description box above." sqref="G16" xr:uid="{00000000-0002-0000-0500-000000000000}"/>
    <dataValidation allowBlank="1" showInputMessage="1" showErrorMessage="1" prompt="= (1 - % of goods consumed or supplied) x Pre-registration GST incurred" sqref="H16" xr:uid="{00000000-0002-0000-0500-000001000000}"/>
    <dataValidation type="decimal" operator="greaterThanOrEqual" allowBlank="1" showInputMessage="1" showErrorMessage="1" sqref="C17:C36" xr:uid="{00000000-0002-0000-0500-000002000000}">
      <formula1>0</formula1>
    </dataValidation>
    <dataValidation type="list" allowBlank="1" showInputMessage="1" showErrorMessage="1" sqref="E17:E36" xr:uid="{00000000-0002-0000-0500-000003000000}">
      <formula1>$J$8:$J$11</formula1>
    </dataValidation>
    <dataValidation type="whole" operator="greaterThanOrEqual" allowBlank="1" showInputMessage="1" showErrorMessage="1" sqref="H17:H36" xr:uid="{00000000-0002-0000-0500-000004000000}">
      <formula1>0</formula1>
    </dataValidation>
    <dataValidation type="custom" operator="greaterThanOrEqual" allowBlank="1" showInputMessage="1" showErrorMessage="1" error="The goods are acquired within 6 months before GST registration. Please use other apportionment formula." sqref="D17:D36" xr:uid="{00000000-0002-0000-0500-000005000000}">
      <formula1>K17="No"</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F59"/>
  <sheetViews>
    <sheetView showGridLines="0" zoomScale="70" zoomScaleNormal="70" workbookViewId="0"/>
  </sheetViews>
  <sheetFormatPr defaultColWidth="0" defaultRowHeight="15" customHeight="1" zeroHeight="1" x14ac:dyDescent="0.25"/>
  <cols>
    <col min="1" max="1" width="9.140625" customWidth="1"/>
    <col min="2" max="2" width="41.7109375" customWidth="1"/>
    <col min="3" max="3" width="19.7109375" customWidth="1"/>
    <col min="4" max="4" width="17.85546875" customWidth="1"/>
    <col min="5" max="5" width="28" customWidth="1"/>
    <col min="6" max="6" width="40" customWidth="1"/>
    <col min="7" max="7" width="33.5703125" customWidth="1"/>
    <col min="8" max="8" width="38.7109375" customWidth="1"/>
    <col min="9" max="10" width="37.7109375" customWidth="1"/>
    <col min="11" max="11" width="19.7109375" hidden="1" customWidth="1"/>
    <col min="12" max="12" width="14.140625" style="36" hidden="1" customWidth="1"/>
    <col min="13" max="15" width="9.140625" hidden="1" customWidth="1"/>
    <col min="16" max="19" width="11.5703125" style="36" hidden="1" customWidth="1"/>
    <col min="20" max="22" width="9.140625" style="36" hidden="1" customWidth="1"/>
    <col min="23" max="16384" width="9.140625" hidden="1"/>
  </cols>
  <sheetData>
    <row r="1" spans="2:32" x14ac:dyDescent="0.25">
      <c r="P1"/>
      <c r="Q1"/>
      <c r="U1"/>
      <c r="V1"/>
    </row>
    <row r="2" spans="2:32" ht="18" x14ac:dyDescent="0.25">
      <c r="B2" s="62" t="s">
        <v>3</v>
      </c>
      <c r="C2" s="408">
        <f>'2.Declaration'!E7</f>
        <v>0</v>
      </c>
      <c r="D2" s="408"/>
      <c r="E2" s="408"/>
      <c r="F2" s="20"/>
      <c r="G2" s="20"/>
      <c r="H2" s="20"/>
      <c r="P2"/>
      <c r="Q2"/>
      <c r="U2"/>
      <c r="V2"/>
    </row>
    <row r="3" spans="2:32" ht="18" x14ac:dyDescent="0.25">
      <c r="B3" s="64" t="s">
        <v>4</v>
      </c>
      <c r="C3" s="409">
        <f>'2.Declaration'!E11</f>
        <v>0</v>
      </c>
      <c r="D3" s="410"/>
      <c r="E3" s="410"/>
      <c r="F3" s="65"/>
      <c r="G3" s="20"/>
      <c r="H3" s="20"/>
      <c r="P3"/>
      <c r="Q3"/>
      <c r="U3"/>
      <c r="V3"/>
    </row>
    <row r="4" spans="2:32" ht="18" x14ac:dyDescent="0.25">
      <c r="B4" s="66" t="s">
        <v>11</v>
      </c>
      <c r="C4" s="382">
        <f>'2.Declaration'!E15</f>
        <v>0</v>
      </c>
      <c r="D4" s="383"/>
      <c r="E4" s="383"/>
      <c r="F4" s="67"/>
      <c r="G4" s="24"/>
      <c r="H4" s="24"/>
      <c r="P4"/>
      <c r="Q4"/>
      <c r="U4"/>
      <c r="V4"/>
    </row>
    <row r="5" spans="2:32" x14ac:dyDescent="0.25"/>
    <row r="6" spans="2:32" ht="18" x14ac:dyDescent="0.25">
      <c r="B6" s="411" t="s">
        <v>21</v>
      </c>
      <c r="C6" s="412"/>
      <c r="D6" s="412"/>
      <c r="E6" s="412"/>
      <c r="F6" s="412"/>
      <c r="G6" s="412"/>
      <c r="H6" s="412"/>
      <c r="I6" s="412"/>
      <c r="J6" s="413"/>
    </row>
    <row r="7" spans="2:32" ht="18" x14ac:dyDescent="0.25">
      <c r="B7" s="417" t="s">
        <v>28</v>
      </c>
      <c r="C7" s="418"/>
      <c r="D7" s="418"/>
      <c r="E7" s="418"/>
      <c r="F7" s="418"/>
      <c r="G7" s="418"/>
      <c r="H7" s="418"/>
      <c r="I7" s="418"/>
      <c r="J7" s="419"/>
    </row>
    <row r="8" spans="2:32" ht="35.25" customHeight="1" x14ac:dyDescent="0.25">
      <c r="B8" s="420" t="s">
        <v>221</v>
      </c>
      <c r="C8" s="421"/>
      <c r="D8" s="421"/>
      <c r="E8" s="421"/>
      <c r="F8" s="421"/>
      <c r="G8" s="421"/>
      <c r="H8" s="250"/>
      <c r="I8" s="250"/>
      <c r="J8" s="251"/>
    </row>
    <row r="9" spans="2:32" ht="22.5" customHeight="1" x14ac:dyDescent="0.25">
      <c r="B9" s="420" t="s">
        <v>42</v>
      </c>
      <c r="C9" s="421"/>
      <c r="D9" s="421"/>
      <c r="E9" s="421"/>
      <c r="F9" s="250"/>
      <c r="G9" s="250"/>
      <c r="H9" s="250"/>
      <c r="I9" s="250"/>
      <c r="J9" s="251"/>
      <c r="L9" s="83" t="s">
        <v>29</v>
      </c>
      <c r="M9" s="63" t="s">
        <v>9</v>
      </c>
      <c r="N9" s="59"/>
      <c r="O9" s="59"/>
      <c r="P9" s="59"/>
      <c r="Q9" s="59"/>
      <c r="R9" s="59"/>
      <c r="S9" s="59"/>
      <c r="T9" s="59"/>
      <c r="U9" s="59"/>
      <c r="V9" s="59"/>
      <c r="W9" s="59"/>
      <c r="X9" s="59"/>
      <c r="Y9" s="59"/>
      <c r="Z9" s="59"/>
      <c r="AA9" s="59"/>
      <c r="AB9" s="59"/>
      <c r="AC9" s="36"/>
      <c r="AD9" s="36"/>
      <c r="AE9" s="36"/>
      <c r="AF9" s="36"/>
    </row>
    <row r="10" spans="2:32" ht="36" customHeight="1" x14ac:dyDescent="0.25">
      <c r="B10" s="427" t="s">
        <v>162</v>
      </c>
      <c r="C10" s="428"/>
      <c r="D10" s="428"/>
      <c r="E10" s="428"/>
      <c r="F10" s="428"/>
      <c r="G10" s="428"/>
      <c r="H10" s="428"/>
      <c r="I10" s="100"/>
      <c r="J10" s="57"/>
      <c r="L10" s="36" t="s">
        <v>10</v>
      </c>
      <c r="M10" s="59" t="s">
        <v>10</v>
      </c>
      <c r="N10" s="59"/>
      <c r="O10" s="59"/>
      <c r="P10" s="59"/>
      <c r="Q10" s="59"/>
      <c r="R10" s="59"/>
      <c r="S10" s="59"/>
      <c r="T10" s="59"/>
      <c r="U10" s="59"/>
      <c r="V10" s="59"/>
      <c r="W10" s="59"/>
      <c r="X10" s="59"/>
      <c r="Y10" s="59"/>
      <c r="Z10" s="59"/>
      <c r="AA10" s="59"/>
      <c r="AB10" s="59"/>
      <c r="AC10" s="36"/>
      <c r="AD10" s="36"/>
      <c r="AE10" s="36"/>
      <c r="AF10" s="36"/>
    </row>
    <row r="11" spans="2:32" ht="18" customHeight="1" x14ac:dyDescent="0.25">
      <c r="B11" s="399" t="s">
        <v>36</v>
      </c>
      <c r="C11" s="400"/>
      <c r="D11" s="400"/>
      <c r="E11" s="400"/>
      <c r="F11" s="400"/>
      <c r="G11" s="400"/>
      <c r="H11" s="69"/>
      <c r="I11" s="101"/>
      <c r="J11" s="57"/>
      <c r="L11" s="297" t="s">
        <v>23</v>
      </c>
      <c r="M11" s="59" t="s">
        <v>30</v>
      </c>
      <c r="N11" s="59"/>
      <c r="O11" s="59"/>
      <c r="P11" s="59"/>
      <c r="Q11" s="59"/>
      <c r="R11" s="59"/>
      <c r="S11" s="59"/>
      <c r="T11" s="59"/>
      <c r="U11" s="59"/>
      <c r="V11" s="59"/>
      <c r="W11" s="59"/>
      <c r="X11" s="59"/>
      <c r="Y11" s="59"/>
      <c r="Z11" s="59"/>
      <c r="AA11" s="59"/>
      <c r="AB11" s="59"/>
      <c r="AC11" s="36"/>
      <c r="AD11" s="36"/>
      <c r="AE11" s="36"/>
      <c r="AF11" s="36"/>
    </row>
    <row r="12" spans="2:32" ht="36.75" customHeight="1" x14ac:dyDescent="0.25">
      <c r="B12" s="420" t="s">
        <v>209</v>
      </c>
      <c r="C12" s="421"/>
      <c r="D12" s="421"/>
      <c r="E12" s="421"/>
      <c r="F12" s="250"/>
      <c r="G12" s="250"/>
      <c r="H12" s="250"/>
      <c r="I12" s="69"/>
      <c r="J12" s="70"/>
      <c r="M12" s="295" t="s">
        <v>23</v>
      </c>
      <c r="N12" s="59"/>
      <c r="O12" s="59"/>
      <c r="P12" s="59"/>
      <c r="Q12" s="59"/>
      <c r="R12" s="59"/>
      <c r="S12" s="59"/>
      <c r="T12" s="59"/>
      <c r="U12" s="59"/>
      <c r="V12" s="59"/>
      <c r="W12" s="59"/>
      <c r="X12" s="59"/>
      <c r="Y12" s="59"/>
      <c r="Z12" s="59"/>
      <c r="AA12" s="59"/>
      <c r="AB12" s="59"/>
      <c r="AC12" s="36"/>
      <c r="AD12" s="36"/>
      <c r="AE12" s="36"/>
      <c r="AF12" s="36"/>
    </row>
    <row r="13" spans="2:32" ht="45.75" customHeight="1" x14ac:dyDescent="0.25">
      <c r="B13" s="399" t="s">
        <v>226</v>
      </c>
      <c r="C13" s="400"/>
      <c r="D13" s="400"/>
      <c r="E13" s="400"/>
      <c r="F13" s="400"/>
      <c r="G13" s="400"/>
      <c r="H13" s="400"/>
      <c r="I13" s="101"/>
      <c r="J13" s="57"/>
      <c r="M13" s="59"/>
      <c r="N13" s="59"/>
      <c r="O13" s="59"/>
      <c r="P13" s="59"/>
      <c r="Q13" s="59"/>
      <c r="R13" s="59"/>
      <c r="S13" s="59"/>
      <c r="T13" s="59"/>
      <c r="U13" s="59"/>
      <c r="V13" s="59"/>
      <c r="W13" s="59"/>
      <c r="X13" s="59"/>
      <c r="Y13" s="59"/>
      <c r="Z13" s="59"/>
      <c r="AA13" s="59"/>
      <c r="AB13" s="59"/>
      <c r="AC13" s="36"/>
      <c r="AD13" s="36"/>
      <c r="AE13" s="36"/>
      <c r="AF13" s="36"/>
    </row>
    <row r="14" spans="2:32" ht="18" customHeight="1" x14ac:dyDescent="0.25">
      <c r="B14" s="399"/>
      <c r="C14" s="400"/>
      <c r="D14" s="400"/>
      <c r="E14" s="400"/>
      <c r="F14" s="400"/>
      <c r="G14" s="400"/>
      <c r="H14" s="69"/>
      <c r="I14" s="101"/>
      <c r="J14" s="57"/>
      <c r="N14" s="59"/>
      <c r="O14" s="59"/>
      <c r="P14" s="59"/>
      <c r="Q14" s="59"/>
      <c r="R14" s="59"/>
      <c r="S14" s="59"/>
      <c r="T14" s="59"/>
      <c r="U14" s="59"/>
      <c r="V14" s="59"/>
      <c r="W14" s="59"/>
      <c r="X14" s="59"/>
      <c r="Y14" s="59"/>
      <c r="Z14" s="59"/>
      <c r="AA14" s="59"/>
      <c r="AB14" s="59"/>
      <c r="AC14" s="36"/>
      <c r="AD14" s="36"/>
      <c r="AE14" s="36"/>
      <c r="AF14" s="36"/>
    </row>
    <row r="15" spans="2:32" ht="39.75" hidden="1" customHeight="1" x14ac:dyDescent="0.25">
      <c r="B15" s="257" t="s">
        <v>208</v>
      </c>
      <c r="C15" s="102"/>
      <c r="D15" s="400"/>
      <c r="E15" s="400"/>
      <c r="F15" s="102"/>
      <c r="G15" s="102"/>
      <c r="H15" s="102"/>
      <c r="I15" s="101"/>
      <c r="J15" s="57"/>
      <c r="N15" s="59"/>
      <c r="O15" s="59"/>
      <c r="P15" s="59"/>
      <c r="Q15" s="59"/>
      <c r="R15" s="59"/>
      <c r="S15" s="59"/>
      <c r="T15" s="59"/>
      <c r="U15" s="59"/>
      <c r="V15" s="59"/>
      <c r="W15" s="59"/>
      <c r="X15" s="59"/>
      <c r="Y15" s="59"/>
      <c r="Z15" s="59"/>
      <c r="AA15" s="59"/>
      <c r="AB15" s="59"/>
      <c r="AC15" s="36"/>
      <c r="AD15" s="36"/>
      <c r="AE15" s="36"/>
      <c r="AF15" s="36"/>
    </row>
    <row r="16" spans="2:32" ht="8.25" customHeight="1" x14ac:dyDescent="0.25">
      <c r="B16" s="429"/>
      <c r="C16" s="430"/>
      <c r="D16" s="430"/>
      <c r="E16" s="430"/>
      <c r="F16" s="256"/>
      <c r="G16" s="256"/>
      <c r="H16" s="256"/>
      <c r="I16" s="103"/>
      <c r="J16" s="104"/>
      <c r="M16" s="59"/>
      <c r="N16" s="59"/>
      <c r="O16" s="59"/>
      <c r="P16" s="59"/>
      <c r="Q16" s="59"/>
      <c r="R16" s="59"/>
      <c r="S16" s="59"/>
      <c r="T16" s="59"/>
      <c r="U16" s="59"/>
      <c r="V16" s="59"/>
      <c r="W16" s="59"/>
      <c r="X16" s="59"/>
      <c r="Y16" s="59"/>
      <c r="Z16" s="59"/>
      <c r="AA16" s="59"/>
      <c r="AB16" s="59"/>
      <c r="AC16" s="36"/>
      <c r="AD16" s="36"/>
      <c r="AE16" s="36"/>
      <c r="AF16" s="36"/>
    </row>
    <row r="17" spans="2:32" ht="18" customHeight="1" x14ac:dyDescent="0.25">
      <c r="B17" s="400"/>
      <c r="C17" s="400"/>
      <c r="D17" s="400"/>
      <c r="E17" s="400"/>
      <c r="F17" s="400"/>
      <c r="G17" s="400"/>
      <c r="H17" s="400"/>
      <c r="I17" s="26"/>
      <c r="J17" s="26"/>
      <c r="M17" s="59"/>
      <c r="N17" s="59"/>
      <c r="O17" s="59"/>
      <c r="P17" s="59"/>
      <c r="Q17" s="59"/>
      <c r="R17" s="59"/>
      <c r="S17" s="59"/>
      <c r="T17" s="59"/>
      <c r="U17" s="59"/>
      <c r="V17" s="59"/>
      <c r="W17" s="59"/>
      <c r="X17" s="59"/>
      <c r="Y17" s="59"/>
      <c r="Z17" s="59"/>
      <c r="AA17" s="59"/>
      <c r="AB17" s="59"/>
      <c r="AC17" s="36"/>
      <c r="AD17" s="36"/>
      <c r="AE17" s="36"/>
      <c r="AF17" s="36"/>
    </row>
    <row r="18" spans="2:32" ht="18" x14ac:dyDescent="0.25">
      <c r="B18" s="400"/>
      <c r="C18" s="400"/>
      <c r="D18" s="400"/>
      <c r="E18" s="400"/>
      <c r="F18" s="400"/>
      <c r="G18" s="400"/>
      <c r="H18" s="69"/>
      <c r="I18" s="26"/>
      <c r="J18" s="26"/>
      <c r="K18" s="26"/>
      <c r="M18" s="59"/>
      <c r="N18" s="59"/>
      <c r="O18" s="59"/>
      <c r="P18" s="59"/>
      <c r="Q18" s="59"/>
      <c r="R18" s="59"/>
      <c r="S18" s="59"/>
      <c r="T18" s="59"/>
      <c r="U18" s="59"/>
      <c r="V18" s="59"/>
      <c r="W18" s="59"/>
      <c r="X18" s="59"/>
      <c r="Y18" s="59"/>
    </row>
    <row r="19" spans="2:32" ht="18" x14ac:dyDescent="0.25">
      <c r="B19" s="102"/>
      <c r="C19" s="102"/>
      <c r="D19" s="400"/>
      <c r="E19" s="400"/>
      <c r="F19" s="102"/>
      <c r="G19" s="102"/>
      <c r="H19" s="102"/>
      <c r="I19" s="26"/>
      <c r="J19" s="26"/>
      <c r="K19" s="26"/>
      <c r="M19" s="59"/>
      <c r="N19" s="59"/>
      <c r="O19" s="59"/>
      <c r="P19" s="59"/>
      <c r="Q19" s="59"/>
      <c r="R19" s="59"/>
      <c r="S19" s="59"/>
      <c r="T19" s="59"/>
      <c r="U19" s="59"/>
      <c r="V19" s="59"/>
      <c r="W19" s="59"/>
      <c r="X19" s="59"/>
      <c r="Y19" s="59"/>
    </row>
    <row r="20" spans="2:32" ht="52.5" customHeight="1" x14ac:dyDescent="0.3">
      <c r="B20" s="73" t="s">
        <v>15</v>
      </c>
      <c r="C20" s="73" t="s">
        <v>16</v>
      </c>
      <c r="D20" s="73" t="s">
        <v>197</v>
      </c>
      <c r="E20" s="73" t="s">
        <v>31</v>
      </c>
      <c r="F20" s="73" t="s">
        <v>32</v>
      </c>
      <c r="G20" s="73" t="s">
        <v>17</v>
      </c>
      <c r="H20" s="73" t="s">
        <v>224</v>
      </c>
      <c r="I20" s="73" t="s">
        <v>225</v>
      </c>
      <c r="J20" s="73" t="s">
        <v>33</v>
      </c>
      <c r="K20" s="36"/>
      <c r="L20" s="59"/>
      <c r="M20" s="59"/>
      <c r="N20" s="59"/>
      <c r="O20" s="106" t="s">
        <v>34</v>
      </c>
      <c r="P20" s="106"/>
      <c r="Q20" s="106" t="s">
        <v>34</v>
      </c>
      <c r="R20" s="107"/>
      <c r="S20" s="59"/>
      <c r="T20" s="59"/>
      <c r="U20" s="59"/>
      <c r="V20" s="59"/>
      <c r="W20" s="59"/>
      <c r="X20" s="59"/>
    </row>
    <row r="21" spans="2:32" ht="15" customHeight="1" x14ac:dyDescent="0.25">
      <c r="B21" s="76"/>
      <c r="C21" s="77">
        <v>0</v>
      </c>
      <c r="D21" s="286"/>
      <c r="E21" s="296" t="s">
        <v>23</v>
      </c>
      <c r="F21" s="298" t="s">
        <v>23</v>
      </c>
      <c r="G21" s="78" t="str">
        <f>IF(E21="No","GST claimable in full",IF(F21="No","GST claimable in full",IF(F21="Yes/Partially Supplied","To apportion GST claims","-")))</f>
        <v>-</v>
      </c>
      <c r="H21" s="79"/>
      <c r="I21" s="79"/>
      <c r="J21" s="108">
        <f>IF(E21="No",C21*S21,IF(F21="No",C21*S21, SUM(P21,R21)*S21))</f>
        <v>0</v>
      </c>
      <c r="K21" s="83">
        <f>IF(J21&gt;0,1,0)</f>
        <v>0</v>
      </c>
      <c r="L21" s="240">
        <f>(YEAR('2.Declaration'!$E$15)-YEAR(D21))*12+(MONTH('2.Declaration'!$E$15)-MONTH(D21))</f>
        <v>0</v>
      </c>
      <c r="M21" s="59" t="str">
        <f>IF(L21&lt;6,"Yes",IF(L21&gt;6,"No",IF(DAY(D21)&gt;=DAY('2.Declaration'!$E$15),"Yes","No")))</f>
        <v>Yes</v>
      </c>
      <c r="N21" s="63"/>
      <c r="O21" s="109">
        <f t="shared" ref="O21:O41" si="0">(1-H21)*C21</f>
        <v>0</v>
      </c>
      <c r="P21" s="109">
        <f>IF(I21="",0,O21)</f>
        <v>0</v>
      </c>
      <c r="Q21" s="109">
        <f t="shared" ref="Q21:Q41" si="1">H21*(1-I21)*C21</f>
        <v>0</v>
      </c>
      <c r="R21" s="109">
        <f>IF(I21="",0,Q21)</f>
        <v>0</v>
      </c>
      <c r="S21" s="63">
        <f>IF(M21="No",IF(D21="",0,1),0)</f>
        <v>0</v>
      </c>
      <c r="T21" s="59"/>
      <c r="U21" s="59"/>
      <c r="V21" s="59"/>
      <c r="W21" s="59"/>
      <c r="X21" s="59"/>
    </row>
    <row r="22" spans="2:32" x14ac:dyDescent="0.25">
      <c r="B22" s="76"/>
      <c r="C22" s="77">
        <v>0</v>
      </c>
      <c r="D22" s="286"/>
      <c r="E22" s="296" t="s">
        <v>23</v>
      </c>
      <c r="F22" s="298" t="s">
        <v>23</v>
      </c>
      <c r="G22" s="78" t="str">
        <f t="shared" ref="G22:G41" si="2">IF(E22="No","GST claimable in full",IF(F22="No","GST claimable in full",IF(F22="Yes/Partially Supplied","To apportion GST claims","-")))</f>
        <v>-</v>
      </c>
      <c r="H22" s="79"/>
      <c r="I22" s="79"/>
      <c r="J22" s="108">
        <f t="shared" ref="J22:J41" si="3">IF(E22="No",C22*S22,IF(F22="No",C22*S22, SUM(P22,R22)*S22))</f>
        <v>0</v>
      </c>
      <c r="K22" s="83">
        <f t="shared" ref="K22:K41" si="4">IF(J22&gt;0,1,0)</f>
        <v>0</v>
      </c>
      <c r="L22" s="240">
        <f>(YEAR('2.Declaration'!$E$15)-YEAR(D22))*12+(MONTH('2.Declaration'!$E$15)-MONTH(D22))</f>
        <v>0</v>
      </c>
      <c r="M22" s="59" t="str">
        <f>IF(L22&lt;6,"Yes",IF(L22&gt;6,"No",IF(DAY(D22)&gt;=DAY('2.Declaration'!$E$15),"Yes","No")))</f>
        <v>Yes</v>
      </c>
      <c r="N22" s="63"/>
      <c r="O22" s="109">
        <f t="shared" si="0"/>
        <v>0</v>
      </c>
      <c r="P22" s="109">
        <f t="shared" ref="P22:P41" si="5">IF(I22="",0,O22)</f>
        <v>0</v>
      </c>
      <c r="Q22" s="109">
        <f t="shared" si="1"/>
        <v>0</v>
      </c>
      <c r="R22" s="109">
        <f t="shared" ref="R22:R41" si="6">IF(I22="",0,Q22)</f>
        <v>0</v>
      </c>
      <c r="S22" s="63">
        <f t="shared" ref="S22:S41" si="7">IF(M22="No",IF(D22="",0,1),0)</f>
        <v>0</v>
      </c>
      <c r="T22" s="59"/>
      <c r="U22" s="59"/>
      <c r="V22" s="59"/>
      <c r="W22" s="59"/>
      <c r="X22" s="59"/>
    </row>
    <row r="23" spans="2:32" x14ac:dyDescent="0.25">
      <c r="B23" s="76"/>
      <c r="C23" s="77">
        <v>0</v>
      </c>
      <c r="D23" s="286"/>
      <c r="E23" s="296" t="s">
        <v>23</v>
      </c>
      <c r="F23" s="298" t="s">
        <v>23</v>
      </c>
      <c r="G23" s="78" t="str">
        <f t="shared" si="2"/>
        <v>-</v>
      </c>
      <c r="H23" s="79"/>
      <c r="I23" s="79"/>
      <c r="J23" s="108">
        <f t="shared" si="3"/>
        <v>0</v>
      </c>
      <c r="K23" s="83">
        <f t="shared" si="4"/>
        <v>0</v>
      </c>
      <c r="L23" s="240">
        <f>(YEAR('2.Declaration'!$E$15)-YEAR(D23))*12+(MONTH('2.Declaration'!$E$15)-MONTH(D23))</f>
        <v>0</v>
      </c>
      <c r="M23" s="59" t="str">
        <f>IF(L23&lt;6,"Yes",IF(L23&gt;6,"No",IF(DAY(D23)&gt;=DAY('2.Declaration'!$E$15),"Yes","No")))</f>
        <v>Yes</v>
      </c>
      <c r="N23" s="63"/>
      <c r="O23" s="109">
        <f t="shared" si="0"/>
        <v>0</v>
      </c>
      <c r="P23" s="109">
        <f t="shared" si="5"/>
        <v>0</v>
      </c>
      <c r="Q23" s="109">
        <f t="shared" si="1"/>
        <v>0</v>
      </c>
      <c r="R23" s="109">
        <f t="shared" si="6"/>
        <v>0</v>
      </c>
      <c r="S23" s="63">
        <f t="shared" si="7"/>
        <v>0</v>
      </c>
      <c r="T23" s="59"/>
      <c r="U23" s="59"/>
      <c r="V23" s="59"/>
      <c r="W23" s="59"/>
      <c r="X23" s="59"/>
    </row>
    <row r="24" spans="2:32" x14ac:dyDescent="0.25">
      <c r="B24" s="76"/>
      <c r="C24" s="77">
        <v>0</v>
      </c>
      <c r="D24" s="286"/>
      <c r="E24" s="296" t="s">
        <v>23</v>
      </c>
      <c r="F24" s="298" t="s">
        <v>23</v>
      </c>
      <c r="G24" s="78" t="str">
        <f t="shared" si="2"/>
        <v>-</v>
      </c>
      <c r="H24" s="79"/>
      <c r="I24" s="79"/>
      <c r="J24" s="108">
        <f t="shared" si="3"/>
        <v>0</v>
      </c>
      <c r="K24" s="83">
        <f t="shared" si="4"/>
        <v>0</v>
      </c>
      <c r="L24" s="240">
        <f>(YEAR('2.Declaration'!$E$15)-YEAR(D24))*12+(MONTH('2.Declaration'!$E$15)-MONTH(D24))</f>
        <v>0</v>
      </c>
      <c r="M24" s="59" t="str">
        <f>IF(L24&lt;6,"Yes",IF(L24&gt;6,"No",IF(DAY(D24)&gt;=DAY('2.Declaration'!$E$15),"Yes","No")))</f>
        <v>Yes</v>
      </c>
      <c r="N24" s="63"/>
      <c r="O24" s="109">
        <f t="shared" si="0"/>
        <v>0</v>
      </c>
      <c r="P24" s="109">
        <f t="shared" si="5"/>
        <v>0</v>
      </c>
      <c r="Q24" s="109">
        <f t="shared" si="1"/>
        <v>0</v>
      </c>
      <c r="R24" s="109">
        <f t="shared" si="6"/>
        <v>0</v>
      </c>
      <c r="S24" s="63">
        <f t="shared" si="7"/>
        <v>0</v>
      </c>
      <c r="T24" s="59"/>
      <c r="U24" s="59"/>
      <c r="V24" s="59"/>
      <c r="W24" s="59"/>
      <c r="X24" s="59"/>
    </row>
    <row r="25" spans="2:32" x14ac:dyDescent="0.25">
      <c r="B25" s="76"/>
      <c r="C25" s="77">
        <v>0</v>
      </c>
      <c r="D25" s="286"/>
      <c r="E25" s="296" t="s">
        <v>23</v>
      </c>
      <c r="F25" s="298" t="s">
        <v>23</v>
      </c>
      <c r="G25" s="78" t="str">
        <f t="shared" si="2"/>
        <v>-</v>
      </c>
      <c r="H25" s="79"/>
      <c r="I25" s="79"/>
      <c r="J25" s="108">
        <f t="shared" si="3"/>
        <v>0</v>
      </c>
      <c r="K25" s="83">
        <f t="shared" si="4"/>
        <v>0</v>
      </c>
      <c r="L25" s="240">
        <f>(YEAR('2.Declaration'!$E$15)-YEAR(D25))*12+(MONTH('2.Declaration'!$E$15)-MONTH(D25))</f>
        <v>0</v>
      </c>
      <c r="M25" s="59" t="str">
        <f>IF(L25&lt;6,"Yes",IF(L25&gt;6,"No",IF(DAY(D25)&gt;=DAY('2.Declaration'!$E$15),"Yes","No")))</f>
        <v>Yes</v>
      </c>
      <c r="N25" s="63"/>
      <c r="O25" s="109">
        <f t="shared" si="0"/>
        <v>0</v>
      </c>
      <c r="P25" s="109">
        <f t="shared" si="5"/>
        <v>0</v>
      </c>
      <c r="Q25" s="109">
        <f t="shared" si="1"/>
        <v>0</v>
      </c>
      <c r="R25" s="109">
        <f t="shared" si="6"/>
        <v>0</v>
      </c>
      <c r="S25" s="63">
        <f t="shared" si="7"/>
        <v>0</v>
      </c>
      <c r="T25" s="59"/>
      <c r="U25" s="59"/>
      <c r="V25" s="59"/>
      <c r="W25" s="59"/>
      <c r="X25" s="59"/>
    </row>
    <row r="26" spans="2:32" x14ac:dyDescent="0.25">
      <c r="B26" s="76"/>
      <c r="C26" s="77">
        <v>0</v>
      </c>
      <c r="D26" s="286"/>
      <c r="E26" s="296" t="s">
        <v>23</v>
      </c>
      <c r="F26" s="298" t="s">
        <v>23</v>
      </c>
      <c r="G26" s="78" t="str">
        <f t="shared" si="2"/>
        <v>-</v>
      </c>
      <c r="H26" s="79"/>
      <c r="I26" s="79"/>
      <c r="J26" s="108">
        <f t="shared" si="3"/>
        <v>0</v>
      </c>
      <c r="K26" s="83">
        <f t="shared" si="4"/>
        <v>0</v>
      </c>
      <c r="L26" s="240">
        <f>(YEAR('2.Declaration'!$E$15)-YEAR(D26))*12+(MONTH('2.Declaration'!$E$15)-MONTH(D26))</f>
        <v>0</v>
      </c>
      <c r="M26" s="59" t="str">
        <f>IF(L26&lt;6,"Yes",IF(L26&gt;6,"No",IF(DAY(D26)&gt;=DAY('2.Declaration'!$E$15),"Yes","No")))</f>
        <v>Yes</v>
      </c>
      <c r="N26" s="63"/>
      <c r="O26" s="109">
        <f t="shared" si="0"/>
        <v>0</v>
      </c>
      <c r="P26" s="109">
        <f t="shared" si="5"/>
        <v>0</v>
      </c>
      <c r="Q26" s="109">
        <f t="shared" si="1"/>
        <v>0</v>
      </c>
      <c r="R26" s="109">
        <f t="shared" si="6"/>
        <v>0</v>
      </c>
      <c r="S26" s="63">
        <f t="shared" si="7"/>
        <v>0</v>
      </c>
      <c r="T26" s="59"/>
      <c r="U26" s="59"/>
      <c r="V26" s="59"/>
      <c r="W26" s="59"/>
      <c r="X26" s="59"/>
    </row>
    <row r="27" spans="2:32" x14ac:dyDescent="0.25">
      <c r="B27" s="76"/>
      <c r="C27" s="77">
        <v>0</v>
      </c>
      <c r="D27" s="286"/>
      <c r="E27" s="296" t="s">
        <v>23</v>
      </c>
      <c r="F27" s="298" t="s">
        <v>23</v>
      </c>
      <c r="G27" s="78" t="str">
        <f t="shared" si="2"/>
        <v>-</v>
      </c>
      <c r="H27" s="79"/>
      <c r="I27" s="79"/>
      <c r="J27" s="108">
        <f t="shared" si="3"/>
        <v>0</v>
      </c>
      <c r="K27" s="83">
        <f t="shared" si="4"/>
        <v>0</v>
      </c>
      <c r="L27" s="240">
        <f>(YEAR('2.Declaration'!$E$15)-YEAR(D27))*12+(MONTH('2.Declaration'!$E$15)-MONTH(D27))</f>
        <v>0</v>
      </c>
      <c r="M27" s="59" t="str">
        <f>IF(L27&lt;6,"Yes",IF(L27&gt;6,"No",IF(DAY(D27)&gt;=DAY('2.Declaration'!$E$15),"Yes","No")))</f>
        <v>Yes</v>
      </c>
      <c r="N27" s="63"/>
      <c r="O27" s="109">
        <f t="shared" si="0"/>
        <v>0</v>
      </c>
      <c r="P27" s="109">
        <f t="shared" si="5"/>
        <v>0</v>
      </c>
      <c r="Q27" s="109">
        <f t="shared" si="1"/>
        <v>0</v>
      </c>
      <c r="R27" s="109">
        <f t="shared" si="6"/>
        <v>0</v>
      </c>
      <c r="S27" s="63">
        <f t="shared" si="7"/>
        <v>0</v>
      </c>
      <c r="V27" s="59"/>
      <c r="W27" s="59"/>
      <c r="X27" s="59"/>
    </row>
    <row r="28" spans="2:32" x14ac:dyDescent="0.25">
      <c r="B28" s="76"/>
      <c r="C28" s="77">
        <v>0</v>
      </c>
      <c r="D28" s="286"/>
      <c r="E28" s="296" t="s">
        <v>23</v>
      </c>
      <c r="F28" s="298" t="s">
        <v>23</v>
      </c>
      <c r="G28" s="78" t="str">
        <f t="shared" si="2"/>
        <v>-</v>
      </c>
      <c r="H28" s="79"/>
      <c r="I28" s="79"/>
      <c r="J28" s="108">
        <f t="shared" si="3"/>
        <v>0</v>
      </c>
      <c r="K28" s="83">
        <f t="shared" si="4"/>
        <v>0</v>
      </c>
      <c r="L28" s="240">
        <f>(YEAR('2.Declaration'!$E$15)-YEAR(D28))*12+(MONTH('2.Declaration'!$E$15)-MONTH(D28))</f>
        <v>0</v>
      </c>
      <c r="M28" s="59" t="str">
        <f>IF(L28&lt;6,"Yes",IF(L28&gt;6,"No",IF(DAY(D28)&gt;=DAY('2.Declaration'!$E$15),"Yes","No")))</f>
        <v>Yes</v>
      </c>
      <c r="N28" s="63"/>
      <c r="O28" s="109">
        <f t="shared" si="0"/>
        <v>0</v>
      </c>
      <c r="P28" s="109">
        <f t="shared" si="5"/>
        <v>0</v>
      </c>
      <c r="Q28" s="109">
        <f t="shared" si="1"/>
        <v>0</v>
      </c>
      <c r="R28" s="109">
        <f t="shared" si="6"/>
        <v>0</v>
      </c>
      <c r="S28" s="63">
        <f t="shared" si="7"/>
        <v>0</v>
      </c>
      <c r="V28"/>
    </row>
    <row r="29" spans="2:32" x14ac:dyDescent="0.25">
      <c r="B29" s="76"/>
      <c r="C29" s="77">
        <v>0</v>
      </c>
      <c r="D29" s="286"/>
      <c r="E29" s="296" t="s">
        <v>23</v>
      </c>
      <c r="F29" s="298" t="s">
        <v>23</v>
      </c>
      <c r="G29" s="78" t="str">
        <f t="shared" si="2"/>
        <v>-</v>
      </c>
      <c r="H29" s="79"/>
      <c r="I29" s="79"/>
      <c r="J29" s="108">
        <f t="shared" si="3"/>
        <v>0</v>
      </c>
      <c r="K29" s="83">
        <f t="shared" si="4"/>
        <v>0</v>
      </c>
      <c r="L29" s="240">
        <f>(YEAR('2.Declaration'!$E$15)-YEAR(D29))*12+(MONTH('2.Declaration'!$E$15)-MONTH(D29))</f>
        <v>0</v>
      </c>
      <c r="M29" s="59" t="str">
        <f>IF(L29&lt;6,"Yes",IF(L29&gt;6,"No",IF(DAY(D29)&gt;=DAY('2.Declaration'!$E$15),"Yes","No")))</f>
        <v>Yes</v>
      </c>
      <c r="N29" s="63"/>
      <c r="O29" s="109">
        <f t="shared" si="0"/>
        <v>0</v>
      </c>
      <c r="P29" s="109">
        <f t="shared" si="5"/>
        <v>0</v>
      </c>
      <c r="Q29" s="109">
        <f t="shared" si="1"/>
        <v>0</v>
      </c>
      <c r="R29" s="109">
        <f t="shared" si="6"/>
        <v>0</v>
      </c>
      <c r="S29" s="63">
        <f t="shared" si="7"/>
        <v>0</v>
      </c>
      <c r="V29"/>
    </row>
    <row r="30" spans="2:32" x14ac:dyDescent="0.25">
      <c r="B30" s="76"/>
      <c r="C30" s="77">
        <v>0</v>
      </c>
      <c r="D30" s="286"/>
      <c r="E30" s="296" t="s">
        <v>23</v>
      </c>
      <c r="F30" s="298" t="s">
        <v>23</v>
      </c>
      <c r="G30" s="78" t="str">
        <f t="shared" si="2"/>
        <v>-</v>
      </c>
      <c r="H30" s="79"/>
      <c r="I30" s="79"/>
      <c r="J30" s="108">
        <f t="shared" si="3"/>
        <v>0</v>
      </c>
      <c r="K30" s="83">
        <f t="shared" si="4"/>
        <v>0</v>
      </c>
      <c r="L30" s="240">
        <f>(YEAR('2.Declaration'!$E$15)-YEAR(D30))*12+(MONTH('2.Declaration'!$E$15)-MONTH(D30))</f>
        <v>0</v>
      </c>
      <c r="M30" s="59" t="str">
        <f>IF(L30&lt;6,"Yes",IF(L30&gt;6,"No",IF(DAY(D30)&gt;=DAY('2.Declaration'!$E$15),"Yes","No")))</f>
        <v>Yes</v>
      </c>
      <c r="N30" s="63"/>
      <c r="O30" s="109">
        <f t="shared" si="0"/>
        <v>0</v>
      </c>
      <c r="P30" s="109">
        <f t="shared" si="5"/>
        <v>0</v>
      </c>
      <c r="Q30" s="109">
        <f t="shared" si="1"/>
        <v>0</v>
      </c>
      <c r="R30" s="109">
        <f t="shared" si="6"/>
        <v>0</v>
      </c>
      <c r="S30" s="63">
        <f t="shared" si="7"/>
        <v>0</v>
      </c>
      <c r="V30"/>
    </row>
    <row r="31" spans="2:32" x14ac:dyDescent="0.25">
      <c r="B31" s="76"/>
      <c r="C31" s="77">
        <v>0</v>
      </c>
      <c r="D31" s="286"/>
      <c r="E31" s="296" t="s">
        <v>23</v>
      </c>
      <c r="F31" s="298" t="s">
        <v>23</v>
      </c>
      <c r="G31" s="78" t="str">
        <f t="shared" si="2"/>
        <v>-</v>
      </c>
      <c r="H31" s="79"/>
      <c r="I31" s="79"/>
      <c r="J31" s="108">
        <f t="shared" si="3"/>
        <v>0</v>
      </c>
      <c r="K31" s="83">
        <f t="shared" si="4"/>
        <v>0</v>
      </c>
      <c r="L31" s="240">
        <f>(YEAR('2.Declaration'!$E$15)-YEAR(D31))*12+(MONTH('2.Declaration'!$E$15)-MONTH(D31))</f>
        <v>0</v>
      </c>
      <c r="M31" s="59" t="str">
        <f>IF(L31&lt;6,"Yes",IF(L31&gt;6,"No",IF(DAY(D31)&gt;=DAY('2.Declaration'!$E$15),"Yes","No")))</f>
        <v>Yes</v>
      </c>
      <c r="N31" s="63"/>
      <c r="O31" s="109">
        <f t="shared" si="0"/>
        <v>0</v>
      </c>
      <c r="P31" s="109">
        <f t="shared" si="5"/>
        <v>0</v>
      </c>
      <c r="Q31" s="109">
        <f t="shared" si="1"/>
        <v>0</v>
      </c>
      <c r="R31" s="109">
        <f t="shared" si="6"/>
        <v>0</v>
      </c>
      <c r="S31" s="63">
        <f t="shared" si="7"/>
        <v>0</v>
      </c>
      <c r="V31"/>
    </row>
    <row r="32" spans="2:32" x14ac:dyDescent="0.25">
      <c r="B32" s="76"/>
      <c r="C32" s="77">
        <v>0</v>
      </c>
      <c r="D32" s="286"/>
      <c r="E32" s="296" t="s">
        <v>23</v>
      </c>
      <c r="F32" s="298" t="s">
        <v>23</v>
      </c>
      <c r="G32" s="78" t="str">
        <f t="shared" si="2"/>
        <v>-</v>
      </c>
      <c r="H32" s="79"/>
      <c r="I32" s="79"/>
      <c r="J32" s="108">
        <f t="shared" si="3"/>
        <v>0</v>
      </c>
      <c r="K32" s="83">
        <f t="shared" si="4"/>
        <v>0</v>
      </c>
      <c r="L32" s="240">
        <f>(YEAR('2.Declaration'!$E$15)-YEAR(D32))*12+(MONTH('2.Declaration'!$E$15)-MONTH(D32))</f>
        <v>0</v>
      </c>
      <c r="M32" s="59" t="str">
        <f>IF(L32&lt;6,"Yes",IF(L32&gt;6,"No",IF(DAY(D32)&gt;=DAY('2.Declaration'!$E$15),"Yes","No")))</f>
        <v>Yes</v>
      </c>
      <c r="N32" s="63"/>
      <c r="O32" s="109">
        <f t="shared" si="0"/>
        <v>0</v>
      </c>
      <c r="P32" s="109">
        <f t="shared" si="5"/>
        <v>0</v>
      </c>
      <c r="Q32" s="109">
        <f t="shared" si="1"/>
        <v>0</v>
      </c>
      <c r="R32" s="109">
        <f t="shared" si="6"/>
        <v>0</v>
      </c>
      <c r="S32" s="63">
        <f t="shared" si="7"/>
        <v>0</v>
      </c>
      <c r="V32"/>
    </row>
    <row r="33" spans="2:22" x14ac:dyDescent="0.25">
      <c r="B33" s="76"/>
      <c r="C33" s="77">
        <v>0</v>
      </c>
      <c r="D33" s="286"/>
      <c r="E33" s="296" t="s">
        <v>23</v>
      </c>
      <c r="F33" s="298" t="s">
        <v>23</v>
      </c>
      <c r="G33" s="78" t="str">
        <f t="shared" si="2"/>
        <v>-</v>
      </c>
      <c r="H33" s="79"/>
      <c r="I33" s="79"/>
      <c r="J33" s="108">
        <f t="shared" si="3"/>
        <v>0</v>
      </c>
      <c r="K33" s="83">
        <f t="shared" si="4"/>
        <v>0</v>
      </c>
      <c r="L33" s="240">
        <f>(YEAR('2.Declaration'!$E$15)-YEAR(D33))*12+(MONTH('2.Declaration'!$E$15)-MONTH(D33))</f>
        <v>0</v>
      </c>
      <c r="M33" s="59" t="str">
        <f>IF(L33&lt;6,"Yes",IF(L33&gt;6,"No",IF(DAY(D33)&gt;=DAY('2.Declaration'!$E$15),"Yes","No")))</f>
        <v>Yes</v>
      </c>
      <c r="N33" s="63"/>
      <c r="O33" s="109">
        <f t="shared" si="0"/>
        <v>0</v>
      </c>
      <c r="P33" s="109">
        <f t="shared" si="5"/>
        <v>0</v>
      </c>
      <c r="Q33" s="109">
        <f t="shared" si="1"/>
        <v>0</v>
      </c>
      <c r="R33" s="109">
        <f t="shared" si="6"/>
        <v>0</v>
      </c>
      <c r="S33" s="63">
        <f t="shared" si="7"/>
        <v>0</v>
      </c>
      <c r="V33"/>
    </row>
    <row r="34" spans="2:22" x14ac:dyDescent="0.25">
      <c r="B34" s="76"/>
      <c r="C34" s="77">
        <v>0</v>
      </c>
      <c r="D34" s="286"/>
      <c r="E34" s="296" t="s">
        <v>23</v>
      </c>
      <c r="F34" s="298" t="s">
        <v>23</v>
      </c>
      <c r="G34" s="78" t="str">
        <f t="shared" si="2"/>
        <v>-</v>
      </c>
      <c r="H34" s="79"/>
      <c r="I34" s="79"/>
      <c r="J34" s="108">
        <f t="shared" si="3"/>
        <v>0</v>
      </c>
      <c r="K34" s="83">
        <f t="shared" si="4"/>
        <v>0</v>
      </c>
      <c r="L34" s="240">
        <f>(YEAR('2.Declaration'!$E$15)-YEAR(D34))*12+(MONTH('2.Declaration'!$E$15)-MONTH(D34))</f>
        <v>0</v>
      </c>
      <c r="M34" s="59" t="str">
        <f>IF(L34&lt;6,"Yes",IF(L34&gt;6,"No",IF(DAY(D34)&gt;=DAY('2.Declaration'!$E$15),"Yes","No")))</f>
        <v>Yes</v>
      </c>
      <c r="N34" s="63"/>
      <c r="O34" s="109">
        <f t="shared" si="0"/>
        <v>0</v>
      </c>
      <c r="P34" s="109">
        <f t="shared" si="5"/>
        <v>0</v>
      </c>
      <c r="Q34" s="109">
        <f t="shared" si="1"/>
        <v>0</v>
      </c>
      <c r="R34" s="109">
        <f t="shared" si="6"/>
        <v>0</v>
      </c>
      <c r="S34" s="63">
        <f t="shared" si="7"/>
        <v>0</v>
      </c>
      <c r="V34"/>
    </row>
    <row r="35" spans="2:22" x14ac:dyDescent="0.25">
      <c r="B35" s="76"/>
      <c r="C35" s="77">
        <v>0</v>
      </c>
      <c r="D35" s="286"/>
      <c r="E35" s="296" t="s">
        <v>23</v>
      </c>
      <c r="F35" s="298" t="s">
        <v>23</v>
      </c>
      <c r="G35" s="78" t="str">
        <f t="shared" si="2"/>
        <v>-</v>
      </c>
      <c r="H35" s="79"/>
      <c r="I35" s="79"/>
      <c r="J35" s="108">
        <f t="shared" si="3"/>
        <v>0</v>
      </c>
      <c r="K35" s="83">
        <f t="shared" si="4"/>
        <v>0</v>
      </c>
      <c r="L35" s="240">
        <f>(YEAR('2.Declaration'!$E$15)-YEAR(D35))*12+(MONTH('2.Declaration'!$E$15)-MONTH(D35))</f>
        <v>0</v>
      </c>
      <c r="M35" s="59" t="str">
        <f>IF(L35&lt;6,"Yes",IF(L35&gt;6,"No",IF(DAY(D35)&gt;=DAY('2.Declaration'!$E$15),"Yes","No")))</f>
        <v>Yes</v>
      </c>
      <c r="N35" s="63"/>
      <c r="O35" s="109">
        <f t="shared" si="0"/>
        <v>0</v>
      </c>
      <c r="P35" s="109">
        <f t="shared" si="5"/>
        <v>0</v>
      </c>
      <c r="Q35" s="109">
        <f t="shared" si="1"/>
        <v>0</v>
      </c>
      <c r="R35" s="109">
        <f t="shared" si="6"/>
        <v>0</v>
      </c>
      <c r="S35" s="63">
        <f t="shared" si="7"/>
        <v>0</v>
      </c>
      <c r="V35"/>
    </row>
    <row r="36" spans="2:22" x14ac:dyDescent="0.25">
      <c r="B36" s="76"/>
      <c r="C36" s="77">
        <v>0</v>
      </c>
      <c r="D36" s="286"/>
      <c r="E36" s="296" t="s">
        <v>23</v>
      </c>
      <c r="F36" s="298" t="s">
        <v>23</v>
      </c>
      <c r="G36" s="78" t="str">
        <f t="shared" si="2"/>
        <v>-</v>
      </c>
      <c r="H36" s="79"/>
      <c r="I36" s="79"/>
      <c r="J36" s="108">
        <f t="shared" si="3"/>
        <v>0</v>
      </c>
      <c r="K36" s="83">
        <f t="shared" si="4"/>
        <v>0</v>
      </c>
      <c r="L36" s="240">
        <f>(YEAR('2.Declaration'!$E$15)-YEAR(D36))*12+(MONTH('2.Declaration'!$E$15)-MONTH(D36))</f>
        <v>0</v>
      </c>
      <c r="M36" s="59" t="str">
        <f>IF(L36&lt;6,"Yes",IF(L36&gt;6,"No",IF(DAY(D36)&gt;=DAY('2.Declaration'!$E$15),"Yes","No")))</f>
        <v>Yes</v>
      </c>
      <c r="N36" s="63"/>
      <c r="O36" s="109">
        <f t="shared" si="0"/>
        <v>0</v>
      </c>
      <c r="P36" s="109">
        <f t="shared" si="5"/>
        <v>0</v>
      </c>
      <c r="Q36" s="109">
        <f t="shared" si="1"/>
        <v>0</v>
      </c>
      <c r="R36" s="109">
        <f t="shared" si="6"/>
        <v>0</v>
      </c>
      <c r="S36" s="63">
        <f t="shared" si="7"/>
        <v>0</v>
      </c>
      <c r="V36"/>
    </row>
    <row r="37" spans="2:22" x14ac:dyDescent="0.25">
      <c r="B37" s="76"/>
      <c r="C37" s="77">
        <v>0</v>
      </c>
      <c r="D37" s="286"/>
      <c r="E37" s="296" t="s">
        <v>23</v>
      </c>
      <c r="F37" s="298" t="s">
        <v>23</v>
      </c>
      <c r="G37" s="78" t="str">
        <f t="shared" si="2"/>
        <v>-</v>
      </c>
      <c r="H37" s="79"/>
      <c r="I37" s="79"/>
      <c r="J37" s="108">
        <f t="shared" si="3"/>
        <v>0</v>
      </c>
      <c r="K37" s="83">
        <f t="shared" si="4"/>
        <v>0</v>
      </c>
      <c r="L37" s="240">
        <f>(YEAR('2.Declaration'!$E$15)-YEAR(D37))*12+(MONTH('2.Declaration'!$E$15)-MONTH(D37))</f>
        <v>0</v>
      </c>
      <c r="M37" s="59" t="str">
        <f>IF(L37&lt;6,"Yes",IF(L37&gt;6,"No",IF(DAY(D37)&gt;=DAY('2.Declaration'!$E$15),"Yes","No")))</f>
        <v>Yes</v>
      </c>
      <c r="N37" s="63"/>
      <c r="O37" s="109">
        <f t="shared" si="0"/>
        <v>0</v>
      </c>
      <c r="P37" s="109">
        <f t="shared" si="5"/>
        <v>0</v>
      </c>
      <c r="Q37" s="109">
        <f t="shared" si="1"/>
        <v>0</v>
      </c>
      <c r="R37" s="109">
        <f t="shared" si="6"/>
        <v>0</v>
      </c>
      <c r="S37" s="63">
        <f t="shared" si="7"/>
        <v>0</v>
      </c>
      <c r="V37"/>
    </row>
    <row r="38" spans="2:22" x14ac:dyDescent="0.25">
      <c r="B38" s="76"/>
      <c r="C38" s="77">
        <v>0</v>
      </c>
      <c r="D38" s="286"/>
      <c r="E38" s="296" t="s">
        <v>23</v>
      </c>
      <c r="F38" s="298" t="s">
        <v>23</v>
      </c>
      <c r="G38" s="78" t="str">
        <f t="shared" si="2"/>
        <v>-</v>
      </c>
      <c r="H38" s="79"/>
      <c r="I38" s="79"/>
      <c r="J38" s="108">
        <f t="shared" si="3"/>
        <v>0</v>
      </c>
      <c r="K38" s="83">
        <f t="shared" si="4"/>
        <v>0</v>
      </c>
      <c r="L38" s="240">
        <f>(YEAR('2.Declaration'!$E$15)-YEAR(D38))*12+(MONTH('2.Declaration'!$E$15)-MONTH(D38))</f>
        <v>0</v>
      </c>
      <c r="M38" s="59" t="str">
        <f>IF(L38&lt;6,"Yes",IF(L38&gt;6,"No",IF(DAY(D38)&gt;=DAY('2.Declaration'!$E$15),"Yes","No")))</f>
        <v>Yes</v>
      </c>
      <c r="N38" s="63"/>
      <c r="O38" s="109">
        <f t="shared" si="0"/>
        <v>0</v>
      </c>
      <c r="P38" s="109">
        <f t="shared" si="5"/>
        <v>0</v>
      </c>
      <c r="Q38" s="109">
        <f t="shared" si="1"/>
        <v>0</v>
      </c>
      <c r="R38" s="109">
        <f t="shared" si="6"/>
        <v>0</v>
      </c>
      <c r="S38" s="63">
        <f t="shared" si="7"/>
        <v>0</v>
      </c>
      <c r="V38"/>
    </row>
    <row r="39" spans="2:22" x14ac:dyDescent="0.25">
      <c r="B39" s="76"/>
      <c r="C39" s="77">
        <v>0</v>
      </c>
      <c r="D39" s="286"/>
      <c r="E39" s="296" t="s">
        <v>23</v>
      </c>
      <c r="F39" s="298" t="s">
        <v>23</v>
      </c>
      <c r="G39" s="78" t="str">
        <f t="shared" si="2"/>
        <v>-</v>
      </c>
      <c r="H39" s="79"/>
      <c r="I39" s="79"/>
      <c r="J39" s="108">
        <f t="shared" si="3"/>
        <v>0</v>
      </c>
      <c r="K39" s="83">
        <f t="shared" si="4"/>
        <v>0</v>
      </c>
      <c r="L39" s="240">
        <f>(YEAR('2.Declaration'!$E$15)-YEAR(D39))*12+(MONTH('2.Declaration'!$E$15)-MONTH(D39))</f>
        <v>0</v>
      </c>
      <c r="M39" s="59" t="str">
        <f>IF(L39&lt;6,"Yes",IF(L39&gt;6,"No",IF(DAY(D39)&gt;=DAY('2.Declaration'!$E$15),"Yes","No")))</f>
        <v>Yes</v>
      </c>
      <c r="N39" s="63"/>
      <c r="O39" s="109">
        <f t="shared" si="0"/>
        <v>0</v>
      </c>
      <c r="P39" s="109">
        <f t="shared" si="5"/>
        <v>0</v>
      </c>
      <c r="Q39" s="109">
        <f t="shared" si="1"/>
        <v>0</v>
      </c>
      <c r="R39" s="109">
        <f t="shared" si="6"/>
        <v>0</v>
      </c>
      <c r="S39" s="63">
        <f t="shared" si="7"/>
        <v>0</v>
      </c>
      <c r="V39"/>
    </row>
    <row r="40" spans="2:22" x14ac:dyDescent="0.25">
      <c r="B40" s="76"/>
      <c r="C40" s="77">
        <v>0</v>
      </c>
      <c r="D40" s="286"/>
      <c r="E40" s="296" t="s">
        <v>23</v>
      </c>
      <c r="F40" s="298" t="s">
        <v>23</v>
      </c>
      <c r="G40" s="78" t="str">
        <f t="shared" si="2"/>
        <v>-</v>
      </c>
      <c r="H40" s="79"/>
      <c r="I40" s="79"/>
      <c r="J40" s="108">
        <f t="shared" si="3"/>
        <v>0</v>
      </c>
      <c r="K40" s="83">
        <f t="shared" si="4"/>
        <v>0</v>
      </c>
      <c r="L40" s="240">
        <f>(YEAR('2.Declaration'!$E$15)-YEAR(D40))*12+(MONTH('2.Declaration'!$E$15)-MONTH(D40))</f>
        <v>0</v>
      </c>
      <c r="M40" s="59" t="str">
        <f>IF(L40&lt;6,"Yes",IF(L40&gt;6,"No",IF(DAY(D40)&gt;=DAY('2.Declaration'!$E$15),"Yes","No")))</f>
        <v>Yes</v>
      </c>
      <c r="N40" s="63"/>
      <c r="O40" s="109">
        <f t="shared" si="0"/>
        <v>0</v>
      </c>
      <c r="P40" s="109">
        <f t="shared" si="5"/>
        <v>0</v>
      </c>
      <c r="Q40" s="109">
        <f t="shared" si="1"/>
        <v>0</v>
      </c>
      <c r="R40" s="109">
        <f t="shared" si="6"/>
        <v>0</v>
      </c>
      <c r="S40" s="63">
        <f t="shared" si="7"/>
        <v>0</v>
      </c>
      <c r="V40"/>
    </row>
    <row r="41" spans="2:22" x14ac:dyDescent="0.25">
      <c r="B41" s="76"/>
      <c r="C41" s="77">
        <v>0</v>
      </c>
      <c r="D41" s="286"/>
      <c r="E41" s="296" t="s">
        <v>23</v>
      </c>
      <c r="F41" s="298" t="s">
        <v>23</v>
      </c>
      <c r="G41" s="78" t="str">
        <f t="shared" si="2"/>
        <v>-</v>
      </c>
      <c r="H41" s="79"/>
      <c r="I41" s="79"/>
      <c r="J41" s="108">
        <f t="shared" si="3"/>
        <v>0</v>
      </c>
      <c r="K41" s="83">
        <f t="shared" si="4"/>
        <v>0</v>
      </c>
      <c r="L41" s="240">
        <f>(YEAR('2.Declaration'!$E$15)-YEAR(D41))*12+(MONTH('2.Declaration'!$E$15)-MONTH(D41))</f>
        <v>0</v>
      </c>
      <c r="M41" s="59" t="str">
        <f>IF(L41&lt;6,"Yes",IF(L41&gt;6,"No",IF(DAY(D41)&gt;=DAY('2.Declaration'!$E$15),"Yes","No")))</f>
        <v>Yes</v>
      </c>
      <c r="N41" s="63"/>
      <c r="O41" s="109">
        <f t="shared" si="0"/>
        <v>0</v>
      </c>
      <c r="P41" s="109">
        <f t="shared" si="5"/>
        <v>0</v>
      </c>
      <c r="Q41" s="109">
        <f t="shared" si="1"/>
        <v>0</v>
      </c>
      <c r="R41" s="109">
        <f t="shared" si="6"/>
        <v>0</v>
      </c>
      <c r="S41" s="63">
        <f t="shared" si="7"/>
        <v>0</v>
      </c>
      <c r="V41"/>
    </row>
    <row r="42" spans="2:22" x14ac:dyDescent="0.25">
      <c r="B42" s="425" t="s">
        <v>163</v>
      </c>
      <c r="C42" s="426"/>
      <c r="D42" s="426"/>
      <c r="E42" s="426"/>
      <c r="F42" s="426"/>
      <c r="G42" s="426"/>
      <c r="H42" s="426"/>
      <c r="J42" s="110">
        <f>SUM(J21:J41)</f>
        <v>0</v>
      </c>
      <c r="K42" s="36">
        <f>SUM(K21:K41)</f>
        <v>0</v>
      </c>
      <c r="L42"/>
      <c r="O42" s="36"/>
      <c r="V42"/>
    </row>
    <row r="43" spans="2:22" x14ac:dyDescent="0.25"/>
    <row r="44" spans="2:22" ht="18" x14ac:dyDescent="0.25">
      <c r="B44" s="377" t="s">
        <v>230</v>
      </c>
      <c r="C44" s="377"/>
      <c r="D44" s="377"/>
      <c r="E44" s="377"/>
      <c r="F44" s="377"/>
      <c r="G44" s="377"/>
      <c r="H44" s="377"/>
      <c r="I44" s="377"/>
      <c r="J44" s="377"/>
      <c r="L44" s="112"/>
      <c r="O44" s="59"/>
      <c r="R44"/>
      <c r="S44"/>
      <c r="T44"/>
      <c r="U44"/>
      <c r="V44"/>
    </row>
    <row r="45" spans="2:22" x14ac:dyDescent="0.25">
      <c r="K45" s="57"/>
      <c r="O45" s="36"/>
      <c r="R45"/>
      <c r="S45"/>
      <c r="T45"/>
      <c r="U45"/>
      <c r="V45"/>
    </row>
    <row r="46" spans="2:22" x14ac:dyDescent="0.25">
      <c r="B46" s="60"/>
      <c r="C46" s="60"/>
      <c r="D46" s="60"/>
      <c r="K46" s="57"/>
      <c r="O46" s="36"/>
      <c r="R46"/>
      <c r="S46"/>
      <c r="T46"/>
      <c r="U46"/>
      <c r="V46"/>
    </row>
    <row r="47" spans="2:22" x14ac:dyDescent="0.25">
      <c r="B47" s="60"/>
      <c r="C47" s="60"/>
      <c r="D47" s="60"/>
      <c r="E47" s="60"/>
      <c r="F47" s="60"/>
      <c r="K47" s="57"/>
      <c r="O47" s="36"/>
      <c r="R47"/>
      <c r="S47"/>
      <c r="T47"/>
      <c r="U47"/>
      <c r="V47"/>
    </row>
    <row r="48" spans="2:22" x14ac:dyDescent="0.25">
      <c r="B48" s="60"/>
      <c r="C48" s="60"/>
      <c r="D48" s="60"/>
      <c r="E48" s="60"/>
      <c r="F48" s="60"/>
      <c r="K48" s="57"/>
      <c r="O48" s="36"/>
      <c r="R48"/>
      <c r="S48"/>
      <c r="T48"/>
      <c r="U48"/>
      <c r="V48"/>
    </row>
    <row r="49" spans="2:22" x14ac:dyDescent="0.25">
      <c r="B49" s="60"/>
      <c r="C49" s="60"/>
      <c r="D49" s="60"/>
      <c r="E49" s="60"/>
      <c r="F49" s="60"/>
      <c r="K49" s="57"/>
      <c r="O49" s="36"/>
      <c r="R49"/>
      <c r="S49"/>
      <c r="T49"/>
      <c r="U49"/>
      <c r="V49"/>
    </row>
    <row r="50" spans="2:22" x14ac:dyDescent="0.25">
      <c r="B50" s="60"/>
      <c r="C50" s="60"/>
      <c r="D50" s="60"/>
      <c r="E50" s="60"/>
      <c r="F50" s="60"/>
      <c r="K50" s="57"/>
      <c r="O50" s="36"/>
      <c r="R50"/>
      <c r="S50"/>
      <c r="T50"/>
      <c r="U50"/>
      <c r="V50"/>
    </row>
    <row r="51" spans="2:22" hidden="1" x14ac:dyDescent="0.25">
      <c r="B51" s="60"/>
      <c r="C51" s="60"/>
      <c r="D51" s="60"/>
      <c r="E51" s="60"/>
      <c r="F51" s="60"/>
      <c r="K51" s="57"/>
      <c r="O51" s="36"/>
      <c r="R51"/>
      <c r="S51"/>
      <c r="T51"/>
      <c r="U51"/>
      <c r="V51"/>
    </row>
    <row r="52" spans="2:22" hidden="1" x14ac:dyDescent="0.25">
      <c r="B52" s="60"/>
      <c r="C52" s="60"/>
      <c r="D52" s="60"/>
      <c r="E52" s="60"/>
      <c r="F52" s="60"/>
      <c r="K52" s="57"/>
      <c r="O52" s="36"/>
      <c r="R52"/>
      <c r="S52"/>
      <c r="T52"/>
      <c r="U52"/>
      <c r="V52"/>
    </row>
    <row r="53" spans="2:22" hidden="1" x14ac:dyDescent="0.25">
      <c r="B53" s="60"/>
      <c r="C53" s="60"/>
      <c r="D53" s="60"/>
      <c r="E53" s="60"/>
      <c r="F53" s="60"/>
      <c r="K53" s="57"/>
      <c r="O53" s="36"/>
      <c r="R53"/>
      <c r="S53"/>
      <c r="T53"/>
      <c r="U53"/>
      <c r="V53"/>
    </row>
    <row r="54" spans="2:22" hidden="1" x14ac:dyDescent="0.25">
      <c r="B54" s="60"/>
      <c r="C54" s="60"/>
      <c r="D54" s="60"/>
      <c r="E54" s="60"/>
      <c r="F54" s="60"/>
      <c r="K54" s="57"/>
      <c r="O54" s="36"/>
      <c r="R54"/>
      <c r="S54"/>
      <c r="T54"/>
      <c r="U54"/>
      <c r="V54"/>
    </row>
    <row r="55" spans="2:22" hidden="1" x14ac:dyDescent="0.25">
      <c r="B55" s="60"/>
      <c r="C55" s="60"/>
      <c r="D55" s="60"/>
      <c r="E55" s="60"/>
      <c r="F55" s="60"/>
      <c r="K55" s="57"/>
      <c r="O55" s="36"/>
      <c r="R55"/>
      <c r="S55"/>
      <c r="T55"/>
      <c r="U55"/>
      <c r="V55"/>
    </row>
    <row r="56" spans="2:22" hidden="1" x14ac:dyDescent="0.25">
      <c r="B56" s="60"/>
      <c r="C56" s="60"/>
      <c r="D56" s="60"/>
      <c r="E56" s="60"/>
      <c r="F56" s="60"/>
      <c r="O56" s="36"/>
      <c r="R56"/>
      <c r="S56"/>
      <c r="T56"/>
      <c r="U56"/>
      <c r="V56"/>
    </row>
    <row r="57" spans="2:22" hidden="1" x14ac:dyDescent="0.25">
      <c r="B57" s="60"/>
      <c r="C57" s="60"/>
      <c r="D57" s="60"/>
      <c r="E57" s="60"/>
      <c r="F57" s="60"/>
    </row>
    <row r="58" spans="2:22" hidden="1" x14ac:dyDescent="0.25"/>
    <row r="59" spans="2:22" hidden="1" x14ac:dyDescent="0.25"/>
  </sheetData>
  <sheetProtection algorithmName="SHA-512" hashValue="oZQxg0I7vE79MZ5uD9qTy7NXrVbv6iW8eAdyaoQ4ulTqq3PD2SudViRlSH/78LatV8PAh2Ck4WwgF4vHXsoLxA==" saltValue="TAZALnqd8ZMS2MWHZuCd6g==" spinCount="100000" sheet="1" objects="1" scenarios="1"/>
  <mergeCells count="19">
    <mergeCell ref="B8:G8"/>
    <mergeCell ref="B9:E9"/>
    <mergeCell ref="C2:E2"/>
    <mergeCell ref="C3:E3"/>
    <mergeCell ref="C4:E4"/>
    <mergeCell ref="B6:J6"/>
    <mergeCell ref="B7:J7"/>
    <mergeCell ref="B44:J44"/>
    <mergeCell ref="B42:H42"/>
    <mergeCell ref="B10:H10"/>
    <mergeCell ref="B11:G11"/>
    <mergeCell ref="B13:H13"/>
    <mergeCell ref="B16:E16"/>
    <mergeCell ref="B17:H17"/>
    <mergeCell ref="B18:G18"/>
    <mergeCell ref="D19:E19"/>
    <mergeCell ref="B12:E12"/>
    <mergeCell ref="B14:G14"/>
    <mergeCell ref="D15:E15"/>
  </mergeCells>
  <conditionalFormatting sqref="E21:E41">
    <cfRule type="expression" dxfId="63" priority="5">
      <formula>$D21&gt;0</formula>
    </cfRule>
  </conditionalFormatting>
  <conditionalFormatting sqref="F21:F41">
    <cfRule type="expression" dxfId="62" priority="4">
      <formula>$E21="Yes/Partially used"</formula>
    </cfRule>
  </conditionalFormatting>
  <conditionalFormatting sqref="G21:G41">
    <cfRule type="expression" dxfId="61" priority="1">
      <formula>$M21="No"</formula>
    </cfRule>
  </conditionalFormatting>
  <conditionalFormatting sqref="H21:I41">
    <cfRule type="expression" dxfId="60" priority="3">
      <formula>$G21="To apportion GST claims"</formula>
    </cfRule>
  </conditionalFormatting>
  <conditionalFormatting sqref="I40:I41">
    <cfRule type="expression" dxfId="59" priority="2">
      <formula>$F40="Partially Supplied"</formula>
    </cfRule>
  </conditionalFormatting>
  <dataValidations count="10">
    <dataValidation allowBlank="1" showInputMessage="1" showErrorMessage="1" prompt="= [(1-A) x GST incurred] + [A x (1-B) x GST incurred]" sqref="J20" xr:uid="{00000000-0002-0000-0600-000000000000}"/>
    <dataValidation allowBlank="1" showInputMessage="1" showErrorMessage="1" prompt="To calculate this, please refer to the formula in the description box above. This is reflected as the blue (A)." sqref="H20" xr:uid="{00000000-0002-0000-0600-000001000000}"/>
    <dataValidation allowBlank="1" showInputMessage="1" showErrorMessage="1" prompt="To calculate this, please refer to the formula in the description box above. This is reflected as the blue (B)." sqref="I20" xr:uid="{00000000-0002-0000-0600-000002000000}"/>
    <dataValidation allowBlank="1" showInputMessage="1" showErrorMessage="1" prompt="If the finished goods are supplied before GST registration, please choose &quot;Yes/Partially supplied&quot;._x000a__x000a_If you have not supply the finished goods before GST registration, please choose &quot;No&quot;." sqref="F20" xr:uid="{00000000-0002-0000-0600-000003000000}"/>
    <dataValidation allowBlank="1" showInputMessage="1" showErrorMessage="1" prompt="If the raw materials are used, please choose the option &quot;Yes/Partially used&quot;._x000a__x000a_If you have not used the raw materials, please choose the option &quot;No&quot;." sqref="E20" xr:uid="{00000000-0002-0000-0600-000004000000}"/>
    <dataValidation type="list" allowBlank="1" showInputMessage="1" showErrorMessage="1" sqref="F21:F41" xr:uid="{00000000-0002-0000-0600-000005000000}">
      <formula1>$M$10:$M$12</formula1>
    </dataValidation>
    <dataValidation type="list" allowBlank="1" showInputMessage="1" showErrorMessage="1" sqref="E21:E41" xr:uid="{00000000-0002-0000-0600-000006000000}">
      <formula1>$L$9:$L$11</formula1>
    </dataValidation>
    <dataValidation type="decimal" operator="greaterThanOrEqual" allowBlank="1" showInputMessage="1" showErrorMessage="1" sqref="C21:C41" xr:uid="{00000000-0002-0000-0600-000007000000}">
      <formula1>0</formula1>
    </dataValidation>
    <dataValidation operator="greaterThanOrEqual" allowBlank="1" showInputMessage="1" showErrorMessage="1" sqref="J21:J41" xr:uid="{00000000-0002-0000-0600-000008000000}"/>
    <dataValidation type="custom" operator="greaterThanOrEqual" allowBlank="1" showInputMessage="1" showErrorMessage="1" error="Raw materials acquired is within 6 months from GST registration. Please use other apportionament formula._x000a_" sqref="D21:D41" xr:uid="{00000000-0002-0000-0600-000009000000}">
      <formula1>M21="No"</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G54"/>
  <sheetViews>
    <sheetView showGridLines="0" zoomScale="70" zoomScaleNormal="70" workbookViewId="0"/>
  </sheetViews>
  <sheetFormatPr defaultColWidth="0" defaultRowHeight="15" customHeight="1" zeroHeight="1" x14ac:dyDescent="0.25"/>
  <cols>
    <col min="1" max="1" width="9.140625" customWidth="1"/>
    <col min="2" max="2" width="41.7109375" customWidth="1"/>
    <col min="3" max="3" width="19.7109375" customWidth="1"/>
    <col min="4" max="4" width="19" customWidth="1"/>
    <col min="5" max="5" width="41.28515625" customWidth="1"/>
    <col min="6" max="6" width="43.7109375" customWidth="1"/>
    <col min="7" max="7" width="28.7109375" customWidth="1"/>
    <col min="8" max="9" width="37.7109375" customWidth="1"/>
    <col min="10" max="10" width="19.7109375" hidden="1" customWidth="1"/>
    <col min="11" max="14" width="9.140625" hidden="1" customWidth="1"/>
    <col min="15" max="21" width="9.140625" style="36" hidden="1" customWidth="1"/>
    <col min="22" max="33" width="0" hidden="1" customWidth="1"/>
    <col min="34" max="16384" width="9.140625" hidden="1"/>
  </cols>
  <sheetData>
    <row r="1" spans="1:33" x14ac:dyDescent="0.25">
      <c r="O1"/>
      <c r="P1"/>
      <c r="S1"/>
      <c r="T1"/>
      <c r="U1"/>
    </row>
    <row r="2" spans="1:33" ht="18" x14ac:dyDescent="0.25">
      <c r="B2" s="62" t="s">
        <v>3</v>
      </c>
      <c r="C2" s="408">
        <f>'2.Declaration'!E7</f>
        <v>0</v>
      </c>
      <c r="D2" s="408"/>
      <c r="E2" s="408"/>
      <c r="F2" s="20"/>
      <c r="G2" s="20"/>
      <c r="H2" s="20"/>
      <c r="O2"/>
      <c r="P2"/>
      <c r="S2"/>
      <c r="T2"/>
      <c r="U2"/>
    </row>
    <row r="3" spans="1:33" ht="18" x14ac:dyDescent="0.25">
      <c r="B3" s="64" t="s">
        <v>4</v>
      </c>
      <c r="C3" s="409">
        <f>'2.Declaration'!E11</f>
        <v>0</v>
      </c>
      <c r="D3" s="410"/>
      <c r="E3" s="410"/>
      <c r="F3" s="65"/>
      <c r="G3" s="20"/>
      <c r="H3" s="20"/>
      <c r="O3"/>
      <c r="P3"/>
      <c r="S3"/>
      <c r="T3"/>
      <c r="U3"/>
    </row>
    <row r="4" spans="1:33" ht="18" x14ac:dyDescent="0.25">
      <c r="B4" s="66" t="s">
        <v>11</v>
      </c>
      <c r="C4" s="382">
        <f>'2.Declaration'!E15</f>
        <v>0</v>
      </c>
      <c r="D4" s="383"/>
      <c r="E4" s="383"/>
      <c r="F4" s="67"/>
      <c r="G4" s="24"/>
      <c r="H4" s="24"/>
      <c r="O4"/>
      <c r="P4"/>
      <c r="S4"/>
      <c r="T4"/>
      <c r="U4"/>
    </row>
    <row r="5" spans="1:33" x14ac:dyDescent="0.25"/>
    <row r="6" spans="1:33" ht="18" x14ac:dyDescent="0.25">
      <c r="B6" s="411" t="s">
        <v>21</v>
      </c>
      <c r="C6" s="412"/>
      <c r="D6" s="412"/>
      <c r="E6" s="412"/>
      <c r="F6" s="412"/>
      <c r="G6" s="412"/>
      <c r="H6" s="412"/>
      <c r="I6" s="413"/>
      <c r="J6" s="56"/>
      <c r="K6" s="56"/>
    </row>
    <row r="7" spans="1:33" ht="18" x14ac:dyDescent="0.25">
      <c r="B7" s="417" t="s">
        <v>35</v>
      </c>
      <c r="C7" s="418"/>
      <c r="D7" s="418"/>
      <c r="E7" s="418"/>
      <c r="F7" s="418"/>
      <c r="G7" s="418"/>
      <c r="H7" s="418"/>
      <c r="I7" s="419"/>
      <c r="J7" s="56"/>
      <c r="K7" s="113"/>
      <c r="L7" s="59"/>
      <c r="M7" s="59"/>
      <c r="N7" s="59"/>
      <c r="O7" s="59"/>
      <c r="P7" s="59"/>
      <c r="Q7" s="59"/>
      <c r="R7" s="59"/>
      <c r="S7" s="59"/>
      <c r="T7" s="59"/>
      <c r="U7" s="59"/>
      <c r="V7" s="59"/>
      <c r="W7" s="59"/>
    </row>
    <row r="8" spans="1:33" ht="20.25" customHeight="1" x14ac:dyDescent="0.25">
      <c r="B8" s="432" t="s">
        <v>210</v>
      </c>
      <c r="C8" s="433"/>
      <c r="D8" s="433"/>
      <c r="E8" s="433"/>
      <c r="F8" s="433"/>
      <c r="G8" s="433"/>
      <c r="H8" s="433"/>
      <c r="I8" s="434"/>
      <c r="J8" s="56"/>
      <c r="K8" s="113"/>
      <c r="L8" s="59"/>
      <c r="M8" s="59"/>
      <c r="N8" s="59"/>
      <c r="O8" s="59"/>
      <c r="P8" s="59"/>
      <c r="Q8" s="59"/>
      <c r="R8" s="59"/>
      <c r="S8" s="59"/>
      <c r="T8" s="59"/>
      <c r="U8" s="59"/>
      <c r="V8" s="59"/>
      <c r="W8" s="59"/>
    </row>
    <row r="9" spans="1:33" ht="18" customHeight="1" x14ac:dyDescent="0.25">
      <c r="B9" s="399" t="s">
        <v>136</v>
      </c>
      <c r="C9" s="400"/>
      <c r="D9" s="400"/>
      <c r="E9" s="400"/>
      <c r="F9" s="400"/>
      <c r="G9" s="400"/>
      <c r="H9" s="400"/>
      <c r="I9" s="114"/>
      <c r="J9" s="56"/>
      <c r="K9" s="56"/>
      <c r="L9" s="63" t="s">
        <v>9</v>
      </c>
      <c r="O9" s="63"/>
      <c r="P9"/>
      <c r="Q9" s="59"/>
      <c r="R9" s="59"/>
      <c r="S9" s="59"/>
      <c r="T9" s="59"/>
      <c r="U9" s="59"/>
      <c r="V9" s="59"/>
      <c r="W9" s="59"/>
      <c r="X9" s="59"/>
      <c r="Y9" s="59"/>
      <c r="Z9" s="59"/>
      <c r="AA9" s="59"/>
      <c r="AB9" s="59"/>
      <c r="AC9" s="59"/>
      <c r="AD9" s="36"/>
      <c r="AE9" s="36"/>
      <c r="AF9" s="36"/>
      <c r="AG9" s="36"/>
    </row>
    <row r="10" spans="1:33" ht="18" customHeight="1" x14ac:dyDescent="0.25">
      <c r="B10" s="399" t="s">
        <v>157</v>
      </c>
      <c r="C10" s="400"/>
      <c r="D10" s="400"/>
      <c r="E10" s="400"/>
      <c r="F10" s="400"/>
      <c r="G10" s="400"/>
      <c r="H10" s="400"/>
      <c r="I10" s="115"/>
      <c r="J10" s="56"/>
      <c r="K10" s="56"/>
      <c r="L10" s="59" t="s">
        <v>10</v>
      </c>
      <c r="O10" s="59"/>
      <c r="P10"/>
      <c r="Q10" s="59"/>
      <c r="R10" s="59"/>
      <c r="S10" s="59"/>
      <c r="T10" s="59"/>
      <c r="U10" s="59"/>
      <c r="V10" s="59"/>
      <c r="W10" s="59"/>
      <c r="X10" s="59"/>
      <c r="Y10" s="59"/>
      <c r="Z10" s="59"/>
      <c r="AA10" s="59"/>
      <c r="AB10" s="59"/>
      <c r="AC10" s="59"/>
      <c r="AD10" s="36"/>
      <c r="AE10" s="36"/>
      <c r="AF10" s="36"/>
      <c r="AG10" s="36"/>
    </row>
    <row r="11" spans="1:33" ht="18" customHeight="1" x14ac:dyDescent="0.25">
      <c r="B11" s="427" t="s">
        <v>135</v>
      </c>
      <c r="C11" s="428"/>
      <c r="D11" s="428"/>
      <c r="E11" s="428"/>
      <c r="F11" s="428"/>
      <c r="G11" s="428"/>
      <c r="H11" s="428"/>
      <c r="I11" s="114"/>
      <c r="J11" s="56"/>
      <c r="K11" s="113"/>
      <c r="L11" s="295" t="s">
        <v>23</v>
      </c>
      <c r="M11" s="59"/>
      <c r="N11" s="59"/>
      <c r="O11"/>
      <c r="P11"/>
      <c r="Q11" s="59"/>
      <c r="R11" s="59"/>
      <c r="S11" s="59"/>
      <c r="T11" s="59"/>
      <c r="U11" s="59"/>
      <c r="V11" s="59"/>
      <c r="W11" s="59"/>
      <c r="X11" s="59"/>
      <c r="Y11" s="59"/>
      <c r="Z11" s="59"/>
      <c r="AA11" s="59"/>
      <c r="AB11" s="59"/>
      <c r="AC11" s="59"/>
      <c r="AD11" s="36"/>
      <c r="AE11" s="36"/>
      <c r="AF11" s="36"/>
      <c r="AG11" s="36"/>
    </row>
    <row r="12" spans="1:33" ht="27.75" customHeight="1" x14ac:dyDescent="0.25">
      <c r="B12" s="429" t="s">
        <v>182</v>
      </c>
      <c r="C12" s="403"/>
      <c r="D12" s="403"/>
      <c r="E12" s="403"/>
      <c r="F12" s="403"/>
      <c r="G12" s="403"/>
      <c r="H12" s="403"/>
      <c r="I12" s="116"/>
      <c r="J12" s="56"/>
      <c r="K12" s="113"/>
      <c r="L12" s="59"/>
      <c r="M12" s="59"/>
      <c r="N12" s="59"/>
      <c r="O12" s="59"/>
      <c r="P12" s="59"/>
      <c r="Q12" s="59"/>
      <c r="R12" s="59"/>
      <c r="S12" s="59"/>
      <c r="T12" s="59"/>
      <c r="U12" s="59"/>
      <c r="V12" s="59"/>
      <c r="W12" s="59"/>
      <c r="X12" s="59"/>
      <c r="Y12" s="59"/>
      <c r="Z12" s="59"/>
      <c r="AA12" s="59"/>
      <c r="AB12" s="59"/>
      <c r="AC12" s="59"/>
      <c r="AD12" s="36"/>
      <c r="AE12" s="36"/>
      <c r="AF12" s="36"/>
      <c r="AG12" s="36"/>
    </row>
    <row r="13" spans="1:33" ht="18" x14ac:dyDescent="0.25">
      <c r="B13" s="26"/>
      <c r="C13" s="26"/>
      <c r="D13" s="26"/>
      <c r="E13" s="26"/>
      <c r="F13" s="26"/>
      <c r="G13" s="26"/>
      <c r="H13" s="26"/>
      <c r="I13" s="26"/>
      <c r="K13" s="59"/>
      <c r="L13" s="59"/>
      <c r="M13" s="59"/>
      <c r="N13" s="59"/>
      <c r="O13" s="59"/>
      <c r="P13" s="59"/>
      <c r="Q13" s="59"/>
      <c r="R13" s="59"/>
      <c r="S13" s="59"/>
      <c r="T13" s="59"/>
      <c r="U13" s="59"/>
      <c r="V13" s="59"/>
      <c r="W13" s="59"/>
    </row>
    <row r="14" spans="1:33" ht="18" x14ac:dyDescent="0.25">
      <c r="B14" s="26"/>
      <c r="C14" s="26"/>
      <c r="D14" s="26"/>
      <c r="E14" s="26"/>
      <c r="F14" s="26"/>
      <c r="G14" s="26"/>
      <c r="H14" s="26"/>
      <c r="I14" s="26"/>
      <c r="J14" s="26"/>
      <c r="K14" s="59"/>
      <c r="L14" s="59"/>
      <c r="M14" s="59"/>
      <c r="N14" s="59"/>
      <c r="O14" s="431" t="s">
        <v>34</v>
      </c>
      <c r="P14" s="431"/>
      <c r="Q14" s="431"/>
      <c r="R14" s="59"/>
      <c r="S14" s="59"/>
      <c r="T14" s="59"/>
      <c r="U14" s="59"/>
      <c r="V14" s="59"/>
      <c r="W14" s="59"/>
    </row>
    <row r="15" spans="1:33" ht="47.25" customHeight="1" x14ac:dyDescent="0.3">
      <c r="A15" s="57"/>
      <c r="B15" s="73" t="s">
        <v>15</v>
      </c>
      <c r="C15" s="73" t="s">
        <v>16</v>
      </c>
      <c r="D15" s="73" t="s">
        <v>191</v>
      </c>
      <c r="E15" s="73" t="s">
        <v>37</v>
      </c>
      <c r="F15" s="73" t="s">
        <v>17</v>
      </c>
      <c r="G15" s="73" t="s">
        <v>38</v>
      </c>
      <c r="H15" s="73" t="s">
        <v>227</v>
      </c>
      <c r="I15" s="73" t="s">
        <v>33</v>
      </c>
      <c r="J15" s="59"/>
      <c r="K15" s="59"/>
      <c r="L15" s="59"/>
      <c r="M15" s="74" t="s">
        <v>39</v>
      </c>
      <c r="N15" s="74" t="s">
        <v>40</v>
      </c>
      <c r="O15" s="74" t="s">
        <v>41</v>
      </c>
      <c r="P15"/>
      <c r="Q15" s="59"/>
      <c r="R15" s="59"/>
      <c r="S15" s="59"/>
      <c r="T15" s="74"/>
      <c r="U15" s="59"/>
      <c r="V15" s="59"/>
    </row>
    <row r="16" spans="1:33" s="1" customFormat="1" x14ac:dyDescent="0.25">
      <c r="B16" s="76"/>
      <c r="C16" s="77">
        <v>0</v>
      </c>
      <c r="D16" s="287"/>
      <c r="E16" s="296" t="s">
        <v>23</v>
      </c>
      <c r="F16" s="78" t="str">
        <f>IF(E16="Yes","To apportion GST claim",IF(E16="No","GST claimable in full","-"))</f>
        <v>-</v>
      </c>
      <c r="G16" s="117"/>
      <c r="H16" s="288"/>
      <c r="I16" s="96">
        <f>IF(E16="No",C16*P16,IF((E16="Yes")*AND(O16&gt;=0),O16*C16*P16,0))</f>
        <v>0</v>
      </c>
      <c r="J16" s="83">
        <f>IF(I16&gt;0,1,0)</f>
        <v>0</v>
      </c>
      <c r="K16" s="240">
        <f>(YEAR('2.Declaration'!$E$15)-YEAR(D16))*12+(MONTH('2.Declaration'!$E$15)-MONTH(D16))</f>
        <v>0</v>
      </c>
      <c r="L16" s="59" t="str">
        <f>IF(K16&lt;6,"Yes",IF(K16&gt;6,"No",IF(DAY(D16)&gt;=DAY('2.Declaration'!$E$15),"Yes","No")))</f>
        <v>Yes</v>
      </c>
      <c r="M16" s="82">
        <f>('2.Declaration'!$E$15-H16)/365</f>
        <v>0</v>
      </c>
      <c r="N16" s="118">
        <f>G16-M16</f>
        <v>0</v>
      </c>
      <c r="O16" s="119">
        <f>IFERROR(N16/G16,0)</f>
        <v>0</v>
      </c>
      <c r="P16" s="63">
        <f>IF(L16="No",IF(D16="",0,1),0)</f>
        <v>0</v>
      </c>
      <c r="Q16" s="120"/>
      <c r="S16" s="63"/>
      <c r="T16" s="82"/>
      <c r="U16" s="63"/>
      <c r="V16" s="63"/>
    </row>
    <row r="17" spans="1:22" x14ac:dyDescent="0.25">
      <c r="B17" s="76"/>
      <c r="C17" s="77">
        <v>0</v>
      </c>
      <c r="D17" s="287"/>
      <c r="E17" s="296" t="s">
        <v>23</v>
      </c>
      <c r="F17" s="78" t="str">
        <f t="shared" ref="F17:F35" si="0">IF(E17="Yes","To apportion GST claim",IF(E17="No","GST claimable in full","-"))</f>
        <v>-</v>
      </c>
      <c r="G17" s="117"/>
      <c r="H17" s="288"/>
      <c r="I17" s="96">
        <f t="shared" ref="I17:I35" si="1">IF(E17="No",C17*P17,IF((E17="Yes")*AND(O17&gt;=0),O17*C17*P17,0))</f>
        <v>0</v>
      </c>
      <c r="J17" s="83">
        <f t="shared" ref="J17:J35" si="2">IF(I17&gt;0,1,0)</f>
        <v>0</v>
      </c>
      <c r="K17" s="240">
        <f>(YEAR('2.Declaration'!$E$15)-YEAR(D17))*12+(MONTH('2.Declaration'!$E$15)-MONTH(D17))</f>
        <v>0</v>
      </c>
      <c r="L17" s="59" t="str">
        <f>IF(K17&lt;6,"Yes",IF(K17&gt;6,"No",IF(DAY(D17)&gt;=DAY('2.Declaration'!$E$15),"Yes","No")))</f>
        <v>Yes</v>
      </c>
      <c r="M17" s="82">
        <f>('2.Declaration'!$E$15-H17)/365</f>
        <v>0</v>
      </c>
      <c r="N17" s="118">
        <f t="shared" ref="N17:N35" si="3">G17-M17</f>
        <v>0</v>
      </c>
      <c r="O17" s="119">
        <f t="shared" ref="O17:O35" si="4">IFERROR(N17/G17,0)</f>
        <v>0</v>
      </c>
      <c r="P17" s="63">
        <f t="shared" ref="P17:P35" si="5">IF(L17="No",IF(D17="",0,1),0)</f>
        <v>0</v>
      </c>
      <c r="Q17" s="120"/>
      <c r="R17" s="59"/>
      <c r="S17" s="59"/>
      <c r="T17" s="59"/>
      <c r="U17" s="59"/>
      <c r="V17" s="59"/>
    </row>
    <row r="18" spans="1:22" x14ac:dyDescent="0.25">
      <c r="A18" s="1"/>
      <c r="B18" s="76"/>
      <c r="C18" s="77">
        <v>0</v>
      </c>
      <c r="D18" s="287"/>
      <c r="E18" s="296" t="s">
        <v>23</v>
      </c>
      <c r="F18" s="78" t="str">
        <f t="shared" si="0"/>
        <v>-</v>
      </c>
      <c r="G18" s="117"/>
      <c r="H18" s="288"/>
      <c r="I18" s="96">
        <f t="shared" si="1"/>
        <v>0</v>
      </c>
      <c r="J18" s="83">
        <f t="shared" si="2"/>
        <v>0</v>
      </c>
      <c r="K18" s="240">
        <f>(YEAR('2.Declaration'!$E$15)-YEAR(D18))*12+(MONTH('2.Declaration'!$E$15)-MONTH(D18))</f>
        <v>0</v>
      </c>
      <c r="L18" s="59" t="str">
        <f>IF(K18&lt;6,"Yes",IF(K18&gt;6,"No",IF(DAY(D18)&gt;=DAY('2.Declaration'!$E$15),"Yes","No")))</f>
        <v>Yes</v>
      </c>
      <c r="M18" s="82">
        <f>('2.Declaration'!$E$15-H18)/365</f>
        <v>0</v>
      </c>
      <c r="N18" s="118">
        <f t="shared" si="3"/>
        <v>0</v>
      </c>
      <c r="O18" s="119">
        <f t="shared" si="4"/>
        <v>0</v>
      </c>
      <c r="P18" s="63">
        <f t="shared" si="5"/>
        <v>0</v>
      </c>
      <c r="Q18" s="120"/>
      <c r="R18" s="59"/>
      <c r="S18" s="59"/>
      <c r="T18" s="59"/>
      <c r="U18" s="59"/>
      <c r="V18" s="59"/>
    </row>
    <row r="19" spans="1:22" x14ac:dyDescent="0.25">
      <c r="B19" s="76"/>
      <c r="C19" s="77">
        <v>0</v>
      </c>
      <c r="D19" s="287"/>
      <c r="E19" s="296" t="s">
        <v>23</v>
      </c>
      <c r="F19" s="78" t="str">
        <f t="shared" si="0"/>
        <v>-</v>
      </c>
      <c r="G19" s="117"/>
      <c r="H19" s="288"/>
      <c r="I19" s="96">
        <f t="shared" si="1"/>
        <v>0</v>
      </c>
      <c r="J19" s="83">
        <f t="shared" si="2"/>
        <v>0</v>
      </c>
      <c r="K19" s="240">
        <f>(YEAR('2.Declaration'!$E$15)-YEAR(D19))*12+(MONTH('2.Declaration'!$E$15)-MONTH(D19))</f>
        <v>0</v>
      </c>
      <c r="L19" s="59" t="str">
        <f>IF(K19&lt;6,"Yes",IF(K19&gt;6,"No",IF(DAY(D19)&gt;=DAY('2.Declaration'!$E$15),"Yes","No")))</f>
        <v>Yes</v>
      </c>
      <c r="M19" s="82">
        <f>('2.Declaration'!$E$15-H19)/365</f>
        <v>0</v>
      </c>
      <c r="N19" s="118">
        <f t="shared" si="3"/>
        <v>0</v>
      </c>
      <c r="O19" s="119">
        <f t="shared" si="4"/>
        <v>0</v>
      </c>
      <c r="P19" s="63">
        <f t="shared" si="5"/>
        <v>0</v>
      </c>
      <c r="Q19" s="120"/>
      <c r="R19" s="59"/>
      <c r="S19" s="59"/>
      <c r="T19" s="59"/>
      <c r="U19" s="59"/>
      <c r="V19" s="59"/>
    </row>
    <row r="20" spans="1:22" x14ac:dyDescent="0.25">
      <c r="A20" s="1"/>
      <c r="B20" s="76"/>
      <c r="C20" s="77">
        <v>0</v>
      </c>
      <c r="D20" s="287"/>
      <c r="E20" s="296" t="s">
        <v>23</v>
      </c>
      <c r="F20" s="78" t="str">
        <f t="shared" si="0"/>
        <v>-</v>
      </c>
      <c r="G20" s="117"/>
      <c r="H20" s="288"/>
      <c r="I20" s="96">
        <f t="shared" si="1"/>
        <v>0</v>
      </c>
      <c r="J20" s="83">
        <f t="shared" si="2"/>
        <v>0</v>
      </c>
      <c r="K20" s="240">
        <f>(YEAR('2.Declaration'!$E$15)-YEAR(D20))*12+(MONTH('2.Declaration'!$E$15)-MONTH(D20))</f>
        <v>0</v>
      </c>
      <c r="L20" s="59" t="str">
        <f>IF(K20&lt;6,"Yes",IF(K20&gt;6,"No",IF(DAY(D20)&gt;=DAY('2.Declaration'!$E$15),"Yes","No")))</f>
        <v>Yes</v>
      </c>
      <c r="M20" s="82">
        <f>('2.Declaration'!$E$15-H20)/365</f>
        <v>0</v>
      </c>
      <c r="N20" s="118">
        <f t="shared" si="3"/>
        <v>0</v>
      </c>
      <c r="O20" s="119">
        <f t="shared" si="4"/>
        <v>0</v>
      </c>
      <c r="P20" s="63">
        <f t="shared" si="5"/>
        <v>0</v>
      </c>
      <c r="Q20" s="120"/>
      <c r="R20" s="59"/>
      <c r="S20" s="59"/>
      <c r="T20" s="59"/>
      <c r="U20" s="59"/>
      <c r="V20" s="59"/>
    </row>
    <row r="21" spans="1:22" x14ac:dyDescent="0.25">
      <c r="B21" s="76"/>
      <c r="C21" s="77">
        <v>0</v>
      </c>
      <c r="D21" s="287"/>
      <c r="E21" s="296" t="s">
        <v>23</v>
      </c>
      <c r="F21" s="78" t="str">
        <f t="shared" si="0"/>
        <v>-</v>
      </c>
      <c r="G21" s="117"/>
      <c r="H21" s="288"/>
      <c r="I21" s="96">
        <f t="shared" si="1"/>
        <v>0</v>
      </c>
      <c r="J21" s="83">
        <f t="shared" si="2"/>
        <v>0</v>
      </c>
      <c r="K21" s="240">
        <f>(YEAR('2.Declaration'!$E$15)-YEAR(D21))*12+(MONTH('2.Declaration'!$E$15)-MONTH(D21))</f>
        <v>0</v>
      </c>
      <c r="L21" s="59" t="str">
        <f>IF(K21&lt;6,"Yes",IF(K21&gt;6,"No",IF(DAY(D21)&gt;=DAY('2.Declaration'!$E$15),"Yes","No")))</f>
        <v>Yes</v>
      </c>
      <c r="M21" s="82">
        <f>('2.Declaration'!$E$15-H21)/365</f>
        <v>0</v>
      </c>
      <c r="N21" s="118">
        <f t="shared" si="3"/>
        <v>0</v>
      </c>
      <c r="O21" s="119">
        <f t="shared" si="4"/>
        <v>0</v>
      </c>
      <c r="P21" s="63">
        <f t="shared" si="5"/>
        <v>0</v>
      </c>
      <c r="Q21" s="120"/>
      <c r="R21" s="59"/>
      <c r="S21" s="59"/>
      <c r="T21" s="59"/>
      <c r="U21" s="59"/>
      <c r="V21" s="59"/>
    </row>
    <row r="22" spans="1:22" x14ac:dyDescent="0.25">
      <c r="A22" s="1"/>
      <c r="B22" s="76"/>
      <c r="C22" s="77">
        <v>0</v>
      </c>
      <c r="D22" s="287"/>
      <c r="E22" s="296" t="s">
        <v>23</v>
      </c>
      <c r="F22" s="78" t="str">
        <f t="shared" si="0"/>
        <v>-</v>
      </c>
      <c r="G22" s="117"/>
      <c r="H22" s="288"/>
      <c r="I22" s="96">
        <f t="shared" si="1"/>
        <v>0</v>
      </c>
      <c r="J22" s="83">
        <f t="shared" si="2"/>
        <v>0</v>
      </c>
      <c r="K22" s="240">
        <f>(YEAR('2.Declaration'!$E$15)-YEAR(D22))*12+(MONTH('2.Declaration'!$E$15)-MONTH(D22))</f>
        <v>0</v>
      </c>
      <c r="L22" s="59" t="str">
        <f>IF(K22&lt;6,"Yes",IF(K22&gt;6,"No",IF(DAY(D22)&gt;=DAY('2.Declaration'!$E$15),"Yes","No")))</f>
        <v>Yes</v>
      </c>
      <c r="M22" s="82">
        <f>('2.Declaration'!$E$15-H22)/365</f>
        <v>0</v>
      </c>
      <c r="N22" s="118">
        <f t="shared" si="3"/>
        <v>0</v>
      </c>
      <c r="O22" s="119">
        <f t="shared" si="4"/>
        <v>0</v>
      </c>
      <c r="P22" s="63">
        <f t="shared" si="5"/>
        <v>0</v>
      </c>
      <c r="Q22" s="120"/>
      <c r="R22" s="59"/>
      <c r="S22" s="59"/>
      <c r="T22" s="59"/>
      <c r="U22" s="59"/>
      <c r="V22" s="59"/>
    </row>
    <row r="23" spans="1:22" x14ac:dyDescent="0.25">
      <c r="B23" s="76"/>
      <c r="C23" s="77">
        <v>0</v>
      </c>
      <c r="D23" s="287"/>
      <c r="E23" s="296" t="s">
        <v>23</v>
      </c>
      <c r="F23" s="78" t="str">
        <f t="shared" si="0"/>
        <v>-</v>
      </c>
      <c r="G23" s="117"/>
      <c r="H23" s="288"/>
      <c r="I23" s="96">
        <f t="shared" si="1"/>
        <v>0</v>
      </c>
      <c r="J23" s="83">
        <f t="shared" si="2"/>
        <v>0</v>
      </c>
      <c r="K23" s="240">
        <f>(YEAR('2.Declaration'!$E$15)-YEAR(D23))*12+(MONTH('2.Declaration'!$E$15)-MONTH(D23))</f>
        <v>0</v>
      </c>
      <c r="L23" s="59" t="str">
        <f>IF(K23&lt;6,"Yes",IF(K23&gt;6,"No",IF(DAY(D23)&gt;=DAY('2.Declaration'!$E$15),"Yes","No")))</f>
        <v>Yes</v>
      </c>
      <c r="M23" s="82">
        <f>('2.Declaration'!$E$15-H23)/365</f>
        <v>0</v>
      </c>
      <c r="N23" s="118">
        <f t="shared" si="3"/>
        <v>0</v>
      </c>
      <c r="O23" s="119">
        <f t="shared" si="4"/>
        <v>0</v>
      </c>
      <c r="P23" s="63">
        <f t="shared" si="5"/>
        <v>0</v>
      </c>
      <c r="Q23" s="120"/>
      <c r="U23"/>
    </row>
    <row r="24" spans="1:22" x14ac:dyDescent="0.25">
      <c r="A24" s="1"/>
      <c r="B24" s="76"/>
      <c r="C24" s="77">
        <v>0</v>
      </c>
      <c r="D24" s="287"/>
      <c r="E24" s="296" t="s">
        <v>23</v>
      </c>
      <c r="F24" s="78" t="str">
        <f t="shared" si="0"/>
        <v>-</v>
      </c>
      <c r="G24" s="117"/>
      <c r="H24" s="288"/>
      <c r="I24" s="96">
        <f t="shared" si="1"/>
        <v>0</v>
      </c>
      <c r="J24" s="83">
        <f t="shared" si="2"/>
        <v>0</v>
      </c>
      <c r="K24" s="240">
        <f>(YEAR('2.Declaration'!$E$15)-YEAR(D24))*12+(MONTH('2.Declaration'!$E$15)-MONTH(D24))</f>
        <v>0</v>
      </c>
      <c r="L24" s="59" t="str">
        <f>IF(K24&lt;6,"Yes",IF(K24&gt;6,"No",IF(DAY(D24)&gt;=DAY('2.Declaration'!$E$15),"Yes","No")))</f>
        <v>Yes</v>
      </c>
      <c r="M24" s="82">
        <f>('2.Declaration'!$E$15-H24)/365</f>
        <v>0</v>
      </c>
      <c r="N24" s="118">
        <f t="shared" si="3"/>
        <v>0</v>
      </c>
      <c r="O24" s="119">
        <f t="shared" si="4"/>
        <v>0</v>
      </c>
      <c r="P24" s="63">
        <f t="shared" si="5"/>
        <v>0</v>
      </c>
      <c r="Q24" s="120"/>
      <c r="U24"/>
    </row>
    <row r="25" spans="1:22" x14ac:dyDescent="0.25">
      <c r="B25" s="76"/>
      <c r="C25" s="77">
        <v>0</v>
      </c>
      <c r="D25" s="287"/>
      <c r="E25" s="296" t="s">
        <v>23</v>
      </c>
      <c r="F25" s="78" t="str">
        <f t="shared" si="0"/>
        <v>-</v>
      </c>
      <c r="G25" s="117"/>
      <c r="H25" s="288"/>
      <c r="I25" s="96">
        <f t="shared" si="1"/>
        <v>0</v>
      </c>
      <c r="J25" s="83">
        <f t="shared" si="2"/>
        <v>0</v>
      </c>
      <c r="K25" s="240">
        <f>(YEAR('2.Declaration'!$E$15)-YEAR(D25))*12+(MONTH('2.Declaration'!$E$15)-MONTH(D25))</f>
        <v>0</v>
      </c>
      <c r="L25" s="59" t="str">
        <f>IF(K25&lt;6,"Yes",IF(K25&gt;6,"No",IF(DAY(D25)&gt;=DAY('2.Declaration'!$E$15),"Yes","No")))</f>
        <v>Yes</v>
      </c>
      <c r="M25" s="82">
        <f>('2.Declaration'!$E$15-H25)/365</f>
        <v>0</v>
      </c>
      <c r="N25" s="118">
        <f t="shared" si="3"/>
        <v>0</v>
      </c>
      <c r="O25" s="119">
        <f t="shared" si="4"/>
        <v>0</v>
      </c>
      <c r="P25" s="63">
        <f t="shared" si="5"/>
        <v>0</v>
      </c>
      <c r="Q25" s="120"/>
      <c r="U25"/>
    </row>
    <row r="26" spans="1:22" x14ac:dyDescent="0.25">
      <c r="A26" s="1"/>
      <c r="B26" s="76"/>
      <c r="C26" s="77">
        <v>0</v>
      </c>
      <c r="D26" s="287"/>
      <c r="E26" s="296" t="s">
        <v>23</v>
      </c>
      <c r="F26" s="78" t="str">
        <f t="shared" si="0"/>
        <v>-</v>
      </c>
      <c r="G26" s="117"/>
      <c r="H26" s="288"/>
      <c r="I26" s="96">
        <f t="shared" si="1"/>
        <v>0</v>
      </c>
      <c r="J26" s="83">
        <f t="shared" si="2"/>
        <v>0</v>
      </c>
      <c r="K26" s="240">
        <f>(YEAR('2.Declaration'!$E$15)-YEAR(D26))*12+(MONTH('2.Declaration'!$E$15)-MONTH(D26))</f>
        <v>0</v>
      </c>
      <c r="L26" s="59" t="str">
        <f>IF(K26&lt;6,"Yes",IF(K26&gt;6,"No",IF(DAY(D26)&gt;=DAY('2.Declaration'!$E$15),"Yes","No")))</f>
        <v>Yes</v>
      </c>
      <c r="M26" s="82">
        <f>('2.Declaration'!$E$15-H26)/365</f>
        <v>0</v>
      </c>
      <c r="N26" s="118">
        <f t="shared" si="3"/>
        <v>0</v>
      </c>
      <c r="O26" s="119">
        <f t="shared" si="4"/>
        <v>0</v>
      </c>
      <c r="P26" s="63">
        <f t="shared" si="5"/>
        <v>0</v>
      </c>
      <c r="Q26" s="120"/>
      <c r="U26"/>
    </row>
    <row r="27" spans="1:22" x14ac:dyDescent="0.25">
      <c r="B27" s="76"/>
      <c r="C27" s="77">
        <v>0</v>
      </c>
      <c r="D27" s="287"/>
      <c r="E27" s="296" t="s">
        <v>23</v>
      </c>
      <c r="F27" s="78" t="str">
        <f t="shared" si="0"/>
        <v>-</v>
      </c>
      <c r="G27" s="117"/>
      <c r="H27" s="288"/>
      <c r="I27" s="96">
        <f t="shared" si="1"/>
        <v>0</v>
      </c>
      <c r="J27" s="83">
        <f t="shared" si="2"/>
        <v>0</v>
      </c>
      <c r="K27" s="240">
        <f>(YEAR('2.Declaration'!$E$15)-YEAR(D27))*12+(MONTH('2.Declaration'!$E$15)-MONTH(D27))</f>
        <v>0</v>
      </c>
      <c r="L27" s="59" t="str">
        <f>IF(K27&lt;6,"Yes",IF(K27&gt;6,"No",IF(DAY(D27)&gt;=DAY('2.Declaration'!$E$15),"Yes","No")))</f>
        <v>Yes</v>
      </c>
      <c r="M27" s="82">
        <f>('2.Declaration'!$E$15-H27)/365</f>
        <v>0</v>
      </c>
      <c r="N27" s="118">
        <f t="shared" si="3"/>
        <v>0</v>
      </c>
      <c r="O27" s="119">
        <f t="shared" si="4"/>
        <v>0</v>
      </c>
      <c r="P27" s="63">
        <f t="shared" si="5"/>
        <v>0</v>
      </c>
      <c r="Q27" s="120"/>
      <c r="U27"/>
    </row>
    <row r="28" spans="1:22" x14ac:dyDescent="0.25">
      <c r="A28" s="1"/>
      <c r="B28" s="76"/>
      <c r="C28" s="77">
        <v>0</v>
      </c>
      <c r="D28" s="287"/>
      <c r="E28" s="296" t="s">
        <v>23</v>
      </c>
      <c r="F28" s="78" t="str">
        <f t="shared" si="0"/>
        <v>-</v>
      </c>
      <c r="G28" s="117"/>
      <c r="H28" s="288"/>
      <c r="I28" s="96">
        <f t="shared" si="1"/>
        <v>0</v>
      </c>
      <c r="J28" s="83">
        <f t="shared" si="2"/>
        <v>0</v>
      </c>
      <c r="K28" s="240">
        <f>(YEAR('2.Declaration'!$E$15)-YEAR(D28))*12+(MONTH('2.Declaration'!$E$15)-MONTH(D28))</f>
        <v>0</v>
      </c>
      <c r="L28" s="59" t="str">
        <f>IF(K28&lt;6,"Yes",IF(K28&gt;6,"No",IF(DAY(D28)&gt;=DAY('2.Declaration'!$E$15),"Yes","No")))</f>
        <v>Yes</v>
      </c>
      <c r="M28" s="82">
        <f>('2.Declaration'!$E$15-H28)/365</f>
        <v>0</v>
      </c>
      <c r="N28" s="118">
        <f t="shared" si="3"/>
        <v>0</v>
      </c>
      <c r="O28" s="119">
        <f t="shared" si="4"/>
        <v>0</v>
      </c>
      <c r="P28" s="63">
        <f t="shared" si="5"/>
        <v>0</v>
      </c>
      <c r="Q28" s="120"/>
      <c r="U28"/>
    </row>
    <row r="29" spans="1:22" x14ac:dyDescent="0.25">
      <c r="B29" s="76"/>
      <c r="C29" s="77">
        <v>0</v>
      </c>
      <c r="D29" s="287"/>
      <c r="E29" s="296" t="s">
        <v>23</v>
      </c>
      <c r="F29" s="78" t="str">
        <f t="shared" si="0"/>
        <v>-</v>
      </c>
      <c r="G29" s="117"/>
      <c r="H29" s="288"/>
      <c r="I29" s="96">
        <f t="shared" si="1"/>
        <v>0</v>
      </c>
      <c r="J29" s="83">
        <f t="shared" si="2"/>
        <v>0</v>
      </c>
      <c r="K29" s="240">
        <f>(YEAR('2.Declaration'!$E$15)-YEAR(D29))*12+(MONTH('2.Declaration'!$E$15)-MONTH(D29))</f>
        <v>0</v>
      </c>
      <c r="L29" s="59" t="str">
        <f>IF(K29&lt;6,"Yes",IF(K29&gt;6,"No",IF(DAY(D29)&gt;=DAY('2.Declaration'!$E$15),"Yes","No")))</f>
        <v>Yes</v>
      </c>
      <c r="M29" s="82">
        <f>('2.Declaration'!$E$15-H29)/365</f>
        <v>0</v>
      </c>
      <c r="N29" s="118">
        <f t="shared" si="3"/>
        <v>0</v>
      </c>
      <c r="O29" s="119">
        <f t="shared" si="4"/>
        <v>0</v>
      </c>
      <c r="P29" s="63">
        <f t="shared" si="5"/>
        <v>0</v>
      </c>
      <c r="Q29" s="120"/>
      <c r="U29"/>
    </row>
    <row r="30" spans="1:22" x14ac:dyDescent="0.25">
      <c r="A30" s="1"/>
      <c r="B30" s="76"/>
      <c r="C30" s="77">
        <v>0</v>
      </c>
      <c r="D30" s="287"/>
      <c r="E30" s="296" t="s">
        <v>23</v>
      </c>
      <c r="F30" s="78" t="str">
        <f t="shared" si="0"/>
        <v>-</v>
      </c>
      <c r="G30" s="117"/>
      <c r="H30" s="288"/>
      <c r="I30" s="96">
        <f t="shared" si="1"/>
        <v>0</v>
      </c>
      <c r="J30" s="83">
        <f t="shared" si="2"/>
        <v>0</v>
      </c>
      <c r="K30" s="240">
        <f>(YEAR('2.Declaration'!$E$15)-YEAR(D30))*12+(MONTH('2.Declaration'!$E$15)-MONTH(D30))</f>
        <v>0</v>
      </c>
      <c r="L30" s="59" t="str">
        <f>IF(K30&lt;6,"Yes",IF(K30&gt;6,"No",IF(DAY(D30)&gt;=DAY('2.Declaration'!$E$15),"Yes","No")))</f>
        <v>Yes</v>
      </c>
      <c r="M30" s="82">
        <f>('2.Declaration'!$E$15-H30)/365</f>
        <v>0</v>
      </c>
      <c r="N30" s="118">
        <f t="shared" si="3"/>
        <v>0</v>
      </c>
      <c r="O30" s="119">
        <f t="shared" si="4"/>
        <v>0</v>
      </c>
      <c r="P30" s="63">
        <f t="shared" si="5"/>
        <v>0</v>
      </c>
      <c r="Q30" s="120"/>
      <c r="U30"/>
    </row>
    <row r="31" spans="1:22" x14ac:dyDescent="0.25">
      <c r="B31" s="76"/>
      <c r="C31" s="77">
        <v>0</v>
      </c>
      <c r="D31" s="287"/>
      <c r="E31" s="296" t="s">
        <v>23</v>
      </c>
      <c r="F31" s="78" t="str">
        <f t="shared" si="0"/>
        <v>-</v>
      </c>
      <c r="G31" s="117"/>
      <c r="H31" s="288"/>
      <c r="I31" s="96">
        <f t="shared" si="1"/>
        <v>0</v>
      </c>
      <c r="J31" s="83">
        <f t="shared" si="2"/>
        <v>0</v>
      </c>
      <c r="K31" s="240">
        <f>(YEAR('2.Declaration'!$E$15)-YEAR(D31))*12+(MONTH('2.Declaration'!$E$15)-MONTH(D31))</f>
        <v>0</v>
      </c>
      <c r="L31" s="59" t="str">
        <f>IF(K31&lt;6,"Yes",IF(K31&gt;6,"No",IF(DAY(D31)&gt;=DAY('2.Declaration'!$E$15),"Yes","No")))</f>
        <v>Yes</v>
      </c>
      <c r="M31" s="82">
        <f>('2.Declaration'!$E$15-H31)/365</f>
        <v>0</v>
      </c>
      <c r="N31" s="118">
        <f t="shared" si="3"/>
        <v>0</v>
      </c>
      <c r="O31" s="119">
        <f t="shared" si="4"/>
        <v>0</v>
      </c>
      <c r="P31" s="63">
        <f t="shared" si="5"/>
        <v>0</v>
      </c>
      <c r="Q31" s="120"/>
      <c r="U31"/>
    </row>
    <row r="32" spans="1:22" x14ac:dyDescent="0.25">
      <c r="A32" s="1"/>
      <c r="B32" s="76"/>
      <c r="C32" s="77">
        <v>0</v>
      </c>
      <c r="D32" s="287"/>
      <c r="E32" s="296" t="s">
        <v>23</v>
      </c>
      <c r="F32" s="78" t="str">
        <f t="shared" si="0"/>
        <v>-</v>
      </c>
      <c r="G32" s="117"/>
      <c r="H32" s="288"/>
      <c r="I32" s="96">
        <f t="shared" si="1"/>
        <v>0</v>
      </c>
      <c r="J32" s="83">
        <f t="shared" si="2"/>
        <v>0</v>
      </c>
      <c r="K32" s="240">
        <f>(YEAR('2.Declaration'!$E$15)-YEAR(D32))*12+(MONTH('2.Declaration'!$E$15)-MONTH(D32))</f>
        <v>0</v>
      </c>
      <c r="L32" s="59" t="str">
        <f>IF(K32&lt;6,"Yes",IF(K32&gt;6,"No",IF(DAY(D32)&gt;=DAY('2.Declaration'!$E$15),"Yes","No")))</f>
        <v>Yes</v>
      </c>
      <c r="M32" s="82">
        <f>('2.Declaration'!$E$15-H32)/365</f>
        <v>0</v>
      </c>
      <c r="N32" s="118">
        <f t="shared" si="3"/>
        <v>0</v>
      </c>
      <c r="O32" s="119">
        <f t="shared" si="4"/>
        <v>0</v>
      </c>
      <c r="P32" s="63">
        <f t="shared" si="5"/>
        <v>0</v>
      </c>
      <c r="Q32" s="120"/>
      <c r="U32"/>
    </row>
    <row r="33" spans="1:21" x14ac:dyDescent="0.25">
      <c r="B33" s="76"/>
      <c r="C33" s="77">
        <v>0</v>
      </c>
      <c r="D33" s="287"/>
      <c r="E33" s="296" t="s">
        <v>23</v>
      </c>
      <c r="F33" s="78" t="str">
        <f t="shared" si="0"/>
        <v>-</v>
      </c>
      <c r="G33" s="117"/>
      <c r="H33" s="288"/>
      <c r="I33" s="96">
        <f t="shared" si="1"/>
        <v>0</v>
      </c>
      <c r="J33" s="83">
        <f t="shared" si="2"/>
        <v>0</v>
      </c>
      <c r="K33" s="240">
        <f>(YEAR('2.Declaration'!$E$15)-YEAR(D33))*12+(MONTH('2.Declaration'!$E$15)-MONTH(D33))</f>
        <v>0</v>
      </c>
      <c r="L33" s="59" t="str">
        <f>IF(K33&lt;6,"Yes",IF(K33&gt;6,"No",IF(DAY(D33)&gt;=DAY('2.Declaration'!$E$15),"Yes","No")))</f>
        <v>Yes</v>
      </c>
      <c r="M33" s="82">
        <f>('2.Declaration'!$E$15-H33)/365</f>
        <v>0</v>
      </c>
      <c r="N33" s="118">
        <f t="shared" si="3"/>
        <v>0</v>
      </c>
      <c r="O33" s="119">
        <f t="shared" si="4"/>
        <v>0</v>
      </c>
      <c r="P33" s="63">
        <f t="shared" si="5"/>
        <v>0</v>
      </c>
      <c r="Q33" s="120"/>
      <c r="U33"/>
    </row>
    <row r="34" spans="1:21" x14ac:dyDescent="0.25">
      <c r="A34" s="1"/>
      <c r="B34" s="76"/>
      <c r="C34" s="77">
        <v>0</v>
      </c>
      <c r="D34" s="287"/>
      <c r="E34" s="296" t="s">
        <v>23</v>
      </c>
      <c r="F34" s="78" t="str">
        <f t="shared" si="0"/>
        <v>-</v>
      </c>
      <c r="G34" s="117"/>
      <c r="H34" s="288"/>
      <c r="I34" s="96">
        <f t="shared" si="1"/>
        <v>0</v>
      </c>
      <c r="J34" s="83">
        <f t="shared" si="2"/>
        <v>0</v>
      </c>
      <c r="K34" s="240">
        <f>(YEAR('2.Declaration'!$E$15)-YEAR(D34))*12+(MONTH('2.Declaration'!$E$15)-MONTH(D34))</f>
        <v>0</v>
      </c>
      <c r="L34" s="59" t="str">
        <f>IF(K34&lt;6,"Yes",IF(K34&gt;6,"No",IF(DAY(D34)&gt;=DAY('2.Declaration'!$E$15),"Yes","No")))</f>
        <v>Yes</v>
      </c>
      <c r="M34" s="82">
        <f>('2.Declaration'!$E$15-H34)/365</f>
        <v>0</v>
      </c>
      <c r="N34" s="118">
        <f t="shared" si="3"/>
        <v>0</v>
      </c>
      <c r="O34" s="119">
        <f t="shared" si="4"/>
        <v>0</v>
      </c>
      <c r="P34" s="63">
        <f t="shared" si="5"/>
        <v>0</v>
      </c>
      <c r="Q34" s="120"/>
      <c r="U34"/>
    </row>
    <row r="35" spans="1:21" x14ac:dyDescent="0.25">
      <c r="B35" s="76"/>
      <c r="C35" s="77">
        <v>0</v>
      </c>
      <c r="D35" s="287"/>
      <c r="E35" s="296" t="s">
        <v>23</v>
      </c>
      <c r="F35" s="78" t="str">
        <f t="shared" si="0"/>
        <v>-</v>
      </c>
      <c r="G35" s="117"/>
      <c r="H35" s="288"/>
      <c r="I35" s="96">
        <f t="shared" si="1"/>
        <v>0</v>
      </c>
      <c r="J35" s="83">
        <f t="shared" si="2"/>
        <v>0</v>
      </c>
      <c r="K35" s="240">
        <f>(YEAR('2.Declaration'!$E$15)-YEAR(D35))*12+(MONTH('2.Declaration'!$E$15)-MONTH(D35))</f>
        <v>0</v>
      </c>
      <c r="L35" s="59" t="str">
        <f>IF(K35&lt;6,"Yes",IF(K35&gt;6,"No",IF(DAY(D35)&gt;=DAY('2.Declaration'!$E$15),"Yes","No")))</f>
        <v>Yes</v>
      </c>
      <c r="M35" s="82">
        <f>('2.Declaration'!$E$15-H35)/365</f>
        <v>0</v>
      </c>
      <c r="N35" s="118">
        <f t="shared" si="3"/>
        <v>0</v>
      </c>
      <c r="O35" s="119">
        <f t="shared" si="4"/>
        <v>0</v>
      </c>
      <c r="P35" s="63">
        <f t="shared" si="5"/>
        <v>0</v>
      </c>
      <c r="Q35" s="120"/>
      <c r="U35"/>
    </row>
    <row r="36" spans="1:21" x14ac:dyDescent="0.25">
      <c r="B36" s="425" t="s">
        <v>163</v>
      </c>
      <c r="C36" s="426"/>
      <c r="D36" s="426"/>
      <c r="E36" s="426"/>
      <c r="F36" s="426"/>
      <c r="G36" s="426"/>
      <c r="H36" s="426"/>
      <c r="I36" s="98">
        <f>SUM(I16:I35)</f>
        <v>0</v>
      </c>
      <c r="J36" s="83">
        <f>SUM(J16:J35)</f>
        <v>0</v>
      </c>
      <c r="N36" s="36"/>
      <c r="U36"/>
    </row>
    <row r="37" spans="1:21" x14ac:dyDescent="0.25"/>
    <row r="38" spans="1:21" ht="18" x14ac:dyDescent="0.25">
      <c r="B38" s="377" t="s">
        <v>230</v>
      </c>
      <c r="C38" s="377"/>
      <c r="D38" s="377"/>
      <c r="E38" s="377"/>
      <c r="F38" s="377"/>
      <c r="G38" s="377"/>
      <c r="H38" s="377"/>
      <c r="I38" s="377"/>
      <c r="K38" s="58"/>
      <c r="L38" s="58"/>
      <c r="O38" s="59"/>
      <c r="Q38"/>
      <c r="R38"/>
      <c r="S38"/>
      <c r="T38"/>
      <c r="U38"/>
    </row>
    <row r="39" spans="1:21" x14ac:dyDescent="0.25">
      <c r="J39" s="57"/>
      <c r="Q39"/>
      <c r="R39"/>
      <c r="S39"/>
      <c r="T39"/>
      <c r="U39"/>
    </row>
    <row r="40" spans="1:21" x14ac:dyDescent="0.25">
      <c r="B40" s="60"/>
      <c r="C40" s="60"/>
      <c r="D40" s="60"/>
      <c r="J40" s="57"/>
      <c r="Q40"/>
      <c r="R40"/>
      <c r="S40"/>
      <c r="T40"/>
      <c r="U40"/>
    </row>
    <row r="41" spans="1:21" x14ac:dyDescent="0.25">
      <c r="B41" s="60"/>
      <c r="C41" s="60"/>
      <c r="D41" s="60"/>
      <c r="E41" s="60"/>
      <c r="F41" s="60"/>
      <c r="J41" s="57"/>
      <c r="Q41"/>
      <c r="R41"/>
      <c r="S41"/>
      <c r="T41"/>
      <c r="U41"/>
    </row>
    <row r="42" spans="1:21" x14ac:dyDescent="0.25">
      <c r="B42" s="60"/>
      <c r="C42" s="60"/>
      <c r="D42" s="60"/>
      <c r="E42" s="60"/>
      <c r="F42" s="60"/>
      <c r="J42" s="57"/>
      <c r="Q42"/>
      <c r="R42"/>
      <c r="S42"/>
      <c r="T42"/>
      <c r="U42"/>
    </row>
    <row r="43" spans="1:21" x14ac:dyDescent="0.25">
      <c r="B43" s="60"/>
      <c r="C43" s="60"/>
      <c r="D43" s="60"/>
      <c r="E43" s="60"/>
      <c r="F43" s="60"/>
      <c r="J43" s="57"/>
      <c r="Q43"/>
      <c r="R43"/>
      <c r="S43"/>
      <c r="T43"/>
      <c r="U43"/>
    </row>
    <row r="44" spans="1:21" x14ac:dyDescent="0.25">
      <c r="B44" s="60"/>
      <c r="C44" s="60"/>
      <c r="D44" s="60"/>
      <c r="E44" s="60"/>
      <c r="F44" s="60"/>
      <c r="J44" s="57"/>
      <c r="Q44"/>
      <c r="R44"/>
      <c r="S44"/>
      <c r="T44"/>
      <c r="U44"/>
    </row>
    <row r="45" spans="1:21" hidden="1" x14ac:dyDescent="0.25">
      <c r="B45" s="60"/>
      <c r="C45" s="60"/>
      <c r="D45" s="60"/>
      <c r="E45" s="60"/>
      <c r="F45" s="60"/>
      <c r="J45" s="57"/>
      <c r="Q45"/>
      <c r="R45"/>
      <c r="S45"/>
      <c r="T45"/>
      <c r="U45"/>
    </row>
    <row r="46" spans="1:21" hidden="1" x14ac:dyDescent="0.25">
      <c r="B46" s="60"/>
      <c r="C46" s="60"/>
      <c r="D46" s="60"/>
      <c r="E46" s="60"/>
      <c r="F46" s="60"/>
      <c r="J46" s="57"/>
      <c r="Q46"/>
      <c r="R46"/>
      <c r="S46"/>
      <c r="T46"/>
      <c r="U46"/>
    </row>
    <row r="47" spans="1:21" hidden="1" x14ac:dyDescent="0.25">
      <c r="B47" s="60"/>
      <c r="C47" s="60"/>
      <c r="D47" s="60"/>
      <c r="E47" s="60"/>
      <c r="F47" s="60"/>
      <c r="J47" s="57"/>
      <c r="Q47"/>
      <c r="R47"/>
      <c r="S47"/>
      <c r="T47"/>
      <c r="U47"/>
    </row>
    <row r="48" spans="1:21" hidden="1" x14ac:dyDescent="0.25">
      <c r="B48" s="60"/>
      <c r="C48" s="60"/>
      <c r="D48" s="60"/>
      <c r="E48" s="60"/>
      <c r="F48" s="60"/>
      <c r="J48" s="57"/>
      <c r="Q48"/>
      <c r="R48"/>
      <c r="S48"/>
      <c r="T48"/>
      <c r="U48"/>
    </row>
    <row r="49" spans="2:21" hidden="1" x14ac:dyDescent="0.25">
      <c r="B49" s="60"/>
      <c r="C49" s="60"/>
      <c r="D49" s="60"/>
      <c r="E49" s="60"/>
      <c r="F49" s="60"/>
      <c r="J49" s="57"/>
      <c r="Q49"/>
      <c r="R49"/>
      <c r="S49"/>
      <c r="T49"/>
      <c r="U49"/>
    </row>
    <row r="50" spans="2:21" hidden="1" x14ac:dyDescent="0.25">
      <c r="B50" s="60"/>
      <c r="C50" s="60"/>
      <c r="D50" s="60"/>
      <c r="E50" s="60"/>
      <c r="F50" s="60"/>
      <c r="J50" s="57"/>
      <c r="Q50"/>
      <c r="R50"/>
      <c r="S50"/>
      <c r="T50"/>
      <c r="U50"/>
    </row>
    <row r="51" spans="2:21" hidden="1" x14ac:dyDescent="0.25"/>
    <row r="52" spans="2:21" hidden="1" x14ac:dyDescent="0.25"/>
    <row r="53" spans="2:21" hidden="1" x14ac:dyDescent="0.25"/>
    <row r="54" spans="2:21" hidden="1" x14ac:dyDescent="0.25"/>
  </sheetData>
  <sheetProtection algorithmName="SHA-512" hashValue="UPkLsjtRsptaskNn6ccYHe+41nwqN3cDeWXiOco1Abbj8mXZ/wQRrIspSHoHncw+SrkOH75srdEl5eb0DFvEYw==" saltValue="RuRJ3oBNQ9Z3x9bBQSShrg==" spinCount="100000" sheet="1" objects="1" scenarios="1"/>
  <mergeCells count="13">
    <mergeCell ref="O14:Q14"/>
    <mergeCell ref="B36:H36"/>
    <mergeCell ref="C2:E2"/>
    <mergeCell ref="C3:E3"/>
    <mergeCell ref="C4:E4"/>
    <mergeCell ref="B6:I6"/>
    <mergeCell ref="B7:I7"/>
    <mergeCell ref="B8:I8"/>
    <mergeCell ref="B38:I38"/>
    <mergeCell ref="B9:H9"/>
    <mergeCell ref="B10:H10"/>
    <mergeCell ref="B11:H11"/>
    <mergeCell ref="B12:H12"/>
  </mergeCells>
  <conditionalFormatting sqref="E16:E35">
    <cfRule type="expression" dxfId="58" priority="4">
      <formula>$D16&gt;0</formula>
    </cfRule>
  </conditionalFormatting>
  <conditionalFormatting sqref="F16:F35">
    <cfRule type="expression" dxfId="57" priority="1">
      <formula>$L16="No"</formula>
    </cfRule>
  </conditionalFormatting>
  <conditionalFormatting sqref="G16:H35">
    <cfRule type="expression" dxfId="56" priority="2">
      <formula>$E16="Yes"</formula>
    </cfRule>
  </conditionalFormatting>
  <conditionalFormatting sqref="I16:I35">
    <cfRule type="expression" dxfId="55" priority="8">
      <formula>$I$16=error</formula>
    </cfRule>
  </conditionalFormatting>
  <dataValidations count="9">
    <dataValidation type="date" operator="lessThanOrEqual" allowBlank="1" showInputMessage="1" showErrorMessage="1" error="Date of acquisition is earlier of invoice issued or payment received by supplier (i.e. cannot be later than invoice date)." sqref="H16:H35" xr:uid="{00000000-0002-0000-0700-000000000000}">
      <formula1>D16</formula1>
    </dataValidation>
    <dataValidation allowBlank="1" showInputMessage="1" showErrorMessage="1" prompt="If you have used or leased out the movable property, please choose &quot;Yes&quot;._x000a__x000a_If you have not use or lease out the movable property, please choose &quot;No&quot;." sqref="E15" xr:uid="{00000000-0002-0000-0700-000001000000}"/>
    <dataValidation allowBlank="1" showInputMessage="1" showErrorMessage="1" prompt="= (Remaining useful life from date of acquisition/ Total useful life) x Pre-registration GST incurred" sqref="I15" xr:uid="{00000000-0002-0000-0700-000002000000}"/>
    <dataValidation allowBlank="1" showInputMessage="1" showErrorMessage="1" prompt="Based on the earlier of invoice issued or payment received by the supplier_x000a_" sqref="H15" xr:uid="{00000000-0002-0000-0700-000003000000}"/>
    <dataValidation allowBlank="1" showInputMessage="1" showErrorMessage="1" prompt="Based on the useful life of the asset used for income tax purposes (Sixth Schedule of the Income Tax Act) or for accounting purposes (i.e. whichever is the shorter)" sqref="G15" xr:uid="{00000000-0002-0000-0700-000004000000}"/>
    <dataValidation operator="greaterThanOrEqual" allowBlank="1" showInputMessage="1" showErrorMessage="1" sqref="I16:I35" xr:uid="{00000000-0002-0000-0700-000005000000}"/>
    <dataValidation type="decimal" operator="greaterThanOrEqual" allowBlank="1" showInputMessage="1" showErrorMessage="1" sqref="C16:C35 G16:G35" xr:uid="{00000000-0002-0000-0700-000006000000}">
      <formula1>0</formula1>
    </dataValidation>
    <dataValidation type="list" allowBlank="1" showInputMessage="1" showErrorMessage="1" sqref="E16:E35" xr:uid="{00000000-0002-0000-0700-000007000000}">
      <formula1>$L$9:$L$11</formula1>
    </dataValidation>
    <dataValidation type="custom" operator="greaterThanOrEqual" allowBlank="1" showInputMessage="1" showErrorMessage="1" error="The goods are acquired within 6 months from_x000a_ GST registration. Please use other apportionment formula." sqref="D16:D35" xr:uid="{00000000-0002-0000-0700-000008000000}">
      <formula1>L16="No"</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I56"/>
  <sheetViews>
    <sheetView showGridLines="0" zoomScale="70" zoomScaleNormal="70" workbookViewId="0"/>
  </sheetViews>
  <sheetFormatPr defaultColWidth="0" defaultRowHeight="15" customHeight="1" zeroHeight="1" x14ac:dyDescent="0.25"/>
  <cols>
    <col min="1" max="1" width="9.140625" customWidth="1"/>
    <col min="2" max="2" width="41.7109375" customWidth="1"/>
    <col min="3" max="3" width="19.7109375" customWidth="1"/>
    <col min="4" max="4" width="21.5703125" customWidth="1"/>
    <col min="5" max="5" width="42" customWidth="1"/>
    <col min="6" max="6" width="56.85546875" customWidth="1"/>
    <col min="7" max="7" width="57.7109375" customWidth="1"/>
    <col min="8" max="8" width="28.7109375" customWidth="1"/>
    <col min="9" max="10" width="37.7109375" customWidth="1"/>
    <col min="11" max="11" width="37.7109375" hidden="1" customWidth="1"/>
    <col min="12" max="14" width="19.7109375" hidden="1" customWidth="1"/>
    <col min="15" max="22" width="9.140625" style="36" hidden="1" customWidth="1"/>
    <col min="23" max="16384" width="9.140625" hidden="1"/>
  </cols>
  <sheetData>
    <row r="1" spans="2:35" x14ac:dyDescent="0.25">
      <c r="S1"/>
      <c r="T1"/>
      <c r="U1"/>
      <c r="V1"/>
    </row>
    <row r="2" spans="2:35" ht="18" x14ac:dyDescent="0.25">
      <c r="B2" s="62" t="s">
        <v>3</v>
      </c>
      <c r="C2" s="408">
        <f>'2.Declaration'!E7</f>
        <v>0</v>
      </c>
      <c r="D2" s="408"/>
      <c r="E2" s="408"/>
      <c r="F2" s="20"/>
      <c r="G2" s="20"/>
      <c r="H2" s="20"/>
      <c r="S2"/>
      <c r="T2"/>
      <c r="U2"/>
      <c r="V2"/>
    </row>
    <row r="3" spans="2:35" ht="18" x14ac:dyDescent="0.25">
      <c r="B3" s="64" t="s">
        <v>4</v>
      </c>
      <c r="C3" s="409">
        <f>'2.Declaration'!E11</f>
        <v>0</v>
      </c>
      <c r="D3" s="410"/>
      <c r="E3" s="410"/>
      <c r="F3" s="65"/>
      <c r="G3" s="20"/>
      <c r="H3" s="20"/>
      <c r="S3"/>
      <c r="T3"/>
      <c r="U3"/>
      <c r="V3"/>
    </row>
    <row r="4" spans="2:35" ht="18" x14ac:dyDescent="0.25">
      <c r="B4" s="66" t="s">
        <v>11</v>
      </c>
      <c r="C4" s="382">
        <f>'2.Declaration'!E15</f>
        <v>0</v>
      </c>
      <c r="D4" s="383"/>
      <c r="E4" s="383"/>
      <c r="F4" s="67"/>
      <c r="G4" s="24"/>
      <c r="H4" s="24"/>
      <c r="S4"/>
      <c r="T4"/>
      <c r="U4"/>
      <c r="V4"/>
    </row>
    <row r="5" spans="2:35" x14ac:dyDescent="0.25"/>
    <row r="6" spans="2:35" ht="18" x14ac:dyDescent="0.25">
      <c r="B6" s="121" t="s">
        <v>21</v>
      </c>
      <c r="C6" s="4"/>
      <c r="D6" s="4"/>
      <c r="E6" s="4"/>
      <c r="F6" s="4"/>
      <c r="G6" s="4"/>
      <c r="H6" s="4"/>
      <c r="I6" s="4"/>
      <c r="J6" s="5"/>
      <c r="M6" s="36"/>
      <c r="N6" s="36"/>
    </row>
    <row r="7" spans="2:35" ht="18" x14ac:dyDescent="0.25">
      <c r="B7" s="122" t="s">
        <v>140</v>
      </c>
      <c r="C7" s="123"/>
      <c r="D7" s="123"/>
      <c r="E7" s="123"/>
      <c r="F7" s="123"/>
      <c r="G7" s="123"/>
      <c r="H7" s="123"/>
      <c r="I7" s="123"/>
      <c r="J7" s="124"/>
      <c r="M7" s="36"/>
      <c r="N7" s="36"/>
    </row>
    <row r="8" spans="2:35" ht="43.5" customHeight="1" x14ac:dyDescent="0.25">
      <c r="B8" s="432" t="s">
        <v>139</v>
      </c>
      <c r="C8" s="433"/>
      <c r="D8" s="433"/>
      <c r="E8" s="433"/>
      <c r="F8" s="433"/>
      <c r="G8" s="433"/>
      <c r="H8" s="433"/>
      <c r="I8" s="433"/>
      <c r="J8" s="434"/>
      <c r="M8" s="125"/>
      <c r="N8" s="125"/>
      <c r="P8" s="59"/>
      <c r="Q8" s="59"/>
      <c r="R8" s="59"/>
      <c r="S8" s="59"/>
      <c r="T8" s="59"/>
      <c r="U8" s="59"/>
      <c r="V8" s="59"/>
      <c r="W8" s="59"/>
    </row>
    <row r="9" spans="2:35" ht="16.5" customHeight="1" x14ac:dyDescent="0.25">
      <c r="B9" s="438" t="s">
        <v>161</v>
      </c>
      <c r="C9" s="439"/>
      <c r="D9" s="439"/>
      <c r="E9" s="439"/>
      <c r="F9" s="439"/>
      <c r="G9" s="439"/>
      <c r="H9" s="439"/>
      <c r="I9" s="100"/>
      <c r="J9" s="57"/>
      <c r="M9" s="59"/>
      <c r="N9" s="36" t="s">
        <v>10</v>
      </c>
      <c r="O9" s="36" t="s">
        <v>9</v>
      </c>
      <c r="P9"/>
      <c r="Q9" s="59"/>
      <c r="R9" s="59"/>
      <c r="S9"/>
      <c r="T9" s="59"/>
      <c r="U9" s="59"/>
      <c r="V9" s="59"/>
      <c r="W9" s="59"/>
      <c r="X9" s="59"/>
      <c r="Y9" s="59"/>
      <c r="Z9" s="59"/>
      <c r="AA9" s="59"/>
      <c r="AB9" s="59"/>
      <c r="AC9" s="59"/>
      <c r="AD9" s="59"/>
      <c r="AE9" s="59"/>
      <c r="AF9" s="36"/>
      <c r="AG9" s="36"/>
      <c r="AH9" s="36"/>
      <c r="AI9" s="36"/>
    </row>
    <row r="10" spans="2:35" ht="18" customHeight="1" x14ac:dyDescent="0.25">
      <c r="B10" s="399" t="s">
        <v>43</v>
      </c>
      <c r="C10" s="400"/>
      <c r="D10" s="400"/>
      <c r="E10" s="400"/>
      <c r="F10" s="400"/>
      <c r="G10" s="400"/>
      <c r="H10" s="400"/>
      <c r="I10" s="101"/>
      <c r="J10" s="57"/>
      <c r="M10" s="63"/>
      <c r="N10" s="83" t="s">
        <v>9</v>
      </c>
      <c r="O10" s="36" t="s">
        <v>44</v>
      </c>
      <c r="P10"/>
      <c r="Q10" s="63"/>
      <c r="R10" s="63"/>
      <c r="S10"/>
      <c r="T10" s="59"/>
      <c r="U10" s="59"/>
      <c r="V10" s="59"/>
      <c r="W10" s="59"/>
      <c r="X10" s="59"/>
      <c r="Y10" s="59"/>
      <c r="Z10" s="59"/>
      <c r="AA10" s="59"/>
      <c r="AB10" s="59"/>
      <c r="AC10" s="59"/>
      <c r="AD10" s="59"/>
      <c r="AE10" s="59"/>
      <c r="AF10" s="36"/>
      <c r="AG10" s="36"/>
      <c r="AH10" s="36"/>
      <c r="AI10" s="36"/>
    </row>
    <row r="11" spans="2:35" ht="18" customHeight="1" x14ac:dyDescent="0.25">
      <c r="B11" s="420" t="s">
        <v>36</v>
      </c>
      <c r="C11" s="400"/>
      <c r="D11" s="400"/>
      <c r="E11" s="400"/>
      <c r="F11" s="400"/>
      <c r="G11" s="400"/>
      <c r="H11" s="400"/>
      <c r="I11" s="101"/>
      <c r="J11" s="126"/>
      <c r="M11" s="59"/>
      <c r="N11" s="297" t="s">
        <v>23</v>
      </c>
      <c r="O11" s="36" t="s">
        <v>45</v>
      </c>
      <c r="P11" s="59"/>
      <c r="Q11"/>
      <c r="R11"/>
      <c r="S11"/>
      <c r="T11" s="59"/>
      <c r="U11" s="59"/>
      <c r="V11" s="59"/>
      <c r="W11" s="59"/>
      <c r="X11" s="59"/>
      <c r="Y11" s="59"/>
      <c r="Z11" s="59"/>
      <c r="AA11" s="59"/>
      <c r="AB11" s="59"/>
      <c r="AC11" s="59"/>
      <c r="AD11" s="59"/>
      <c r="AE11" s="59"/>
      <c r="AF11" s="36"/>
      <c r="AG11" s="36"/>
      <c r="AH11" s="36"/>
      <c r="AI11" s="36"/>
    </row>
    <row r="12" spans="2:35" ht="18" customHeight="1" x14ac:dyDescent="0.25">
      <c r="B12" s="399" t="s">
        <v>46</v>
      </c>
      <c r="C12" s="435"/>
      <c r="D12" s="435"/>
      <c r="E12" s="435"/>
      <c r="F12" s="69"/>
      <c r="G12" s="69"/>
      <c r="H12" s="69"/>
      <c r="I12" s="101"/>
      <c r="J12" s="126"/>
      <c r="M12" s="59"/>
      <c r="N12" s="59"/>
      <c r="O12" s="297" t="s">
        <v>23</v>
      </c>
      <c r="P12" s="59"/>
      <c r="Q12" s="59"/>
      <c r="R12" s="59"/>
      <c r="S12" s="59"/>
      <c r="T12" s="59"/>
      <c r="U12" s="59"/>
      <c r="V12" s="59"/>
      <c r="W12" s="59"/>
      <c r="X12" s="59"/>
      <c r="Y12" s="59"/>
      <c r="Z12" s="59"/>
      <c r="AA12" s="59"/>
      <c r="AB12" s="59"/>
      <c r="AC12" s="59"/>
      <c r="AD12" s="59"/>
      <c r="AE12" s="59"/>
      <c r="AF12" s="36"/>
      <c r="AG12" s="36"/>
      <c r="AH12" s="36"/>
      <c r="AI12" s="36"/>
    </row>
    <row r="13" spans="2:35" ht="18" customHeight="1" x14ac:dyDescent="0.25">
      <c r="B13" s="402"/>
      <c r="C13" s="403"/>
      <c r="D13" s="403"/>
      <c r="E13" s="403"/>
      <c r="F13" s="71"/>
      <c r="G13" s="71"/>
      <c r="H13" s="71"/>
      <c r="I13" s="127"/>
      <c r="J13" s="104"/>
      <c r="M13" s="59"/>
      <c r="N13" s="26"/>
    </row>
    <row r="14" spans="2:35" ht="18" x14ac:dyDescent="0.25">
      <c r="B14" s="26"/>
      <c r="C14" s="26"/>
      <c r="D14" s="26"/>
      <c r="E14" s="26"/>
      <c r="F14" s="26"/>
      <c r="G14" s="26"/>
      <c r="H14" s="26"/>
      <c r="I14" s="26"/>
      <c r="J14" s="26"/>
      <c r="M14" s="26"/>
      <c r="N14" s="26"/>
      <c r="O14" s="26"/>
      <c r="P14" s="26"/>
      <c r="R14" s="59"/>
      <c r="S14" s="59"/>
      <c r="T14" s="59"/>
      <c r="U14" s="59"/>
      <c r="V14" s="59"/>
      <c r="W14" s="59"/>
      <c r="X14" s="59"/>
      <c r="Y14" s="59"/>
    </row>
    <row r="15" spans="2:35" ht="18" x14ac:dyDescent="0.25">
      <c r="B15" s="105"/>
      <c r="C15" s="26"/>
      <c r="D15" s="26"/>
      <c r="E15" s="26"/>
      <c r="F15" s="26"/>
      <c r="G15" s="26"/>
      <c r="H15" s="26"/>
      <c r="I15" s="26"/>
      <c r="J15" s="26"/>
      <c r="K15" s="26"/>
      <c r="M15" s="26"/>
      <c r="N15" s="26"/>
      <c r="O15" s="26"/>
      <c r="P15" s="26"/>
      <c r="Q15" s="128"/>
      <c r="R15" s="129"/>
      <c r="S15" s="129"/>
      <c r="T15" s="129"/>
      <c r="U15" s="59"/>
      <c r="V15" s="59"/>
      <c r="W15" s="59"/>
      <c r="X15" s="59"/>
      <c r="Y15" s="59"/>
    </row>
    <row r="16" spans="2:35" ht="7.5" customHeight="1" x14ac:dyDescent="0.25">
      <c r="B16" s="26"/>
      <c r="C16" s="26"/>
      <c r="D16" s="26"/>
      <c r="E16" s="26"/>
      <c r="F16" s="26"/>
      <c r="G16" s="26"/>
      <c r="H16" s="26"/>
      <c r="I16" s="26"/>
      <c r="J16" s="26"/>
      <c r="K16" s="26"/>
      <c r="L16" s="26"/>
      <c r="M16" s="26"/>
      <c r="O16" s="130" t="s">
        <v>47</v>
      </c>
      <c r="P16" s="131" t="s">
        <v>48</v>
      </c>
      <c r="Q16" s="132" t="s">
        <v>49</v>
      </c>
      <c r="R16" s="132" t="s">
        <v>50</v>
      </c>
      <c r="S16" s="132" t="s">
        <v>51</v>
      </c>
      <c r="T16" s="132" t="s">
        <v>52</v>
      </c>
      <c r="U16" s="133" t="s">
        <v>53</v>
      </c>
      <c r="V16" s="133" t="s">
        <v>54</v>
      </c>
      <c r="W16" s="59"/>
      <c r="X16" s="59" t="s">
        <v>55</v>
      </c>
      <c r="Y16" s="59" t="s">
        <v>56</v>
      </c>
      <c r="Z16" s="59"/>
      <c r="AA16" s="59" t="s">
        <v>57</v>
      </c>
      <c r="AB16" s="59" t="s">
        <v>58</v>
      </c>
      <c r="AC16" t="s">
        <v>59</v>
      </c>
      <c r="AD16" s="59"/>
    </row>
    <row r="17" spans="1:30" s="1" customFormat="1" ht="48.75" customHeight="1" x14ac:dyDescent="0.3">
      <c r="A17" s="57"/>
      <c r="B17" s="73" t="s">
        <v>243</v>
      </c>
      <c r="C17" s="73" t="s">
        <v>16</v>
      </c>
      <c r="D17" s="73" t="s">
        <v>244</v>
      </c>
      <c r="E17" s="73" t="s">
        <v>141</v>
      </c>
      <c r="F17" s="73" t="s">
        <v>60</v>
      </c>
      <c r="G17" s="73" t="s">
        <v>17</v>
      </c>
      <c r="H17" s="73" t="s">
        <v>61</v>
      </c>
      <c r="I17" s="73" t="s">
        <v>190</v>
      </c>
      <c r="J17" s="73" t="s">
        <v>18</v>
      </c>
      <c r="K17"/>
      <c r="L17"/>
      <c r="N17" s="242">
        <f>(YEAR('2.Declaration'!$E$15)-YEAR(D18))*12+(MONTH('2.Declaration'!$E$15)-MONTH(D18))</f>
        <v>0</v>
      </c>
      <c r="O17" s="134" t="str">
        <f>IF(N17&lt;6,"Yes",IF(N17&gt;6,"No",IF(DAY(D18)&gt;=DAY('2.Declaration'!$E$15),"Yes","No")))</f>
        <v>Yes</v>
      </c>
      <c r="P17" s="243">
        <f>('2.Declaration'!$E$15-I18)</f>
        <v>0</v>
      </c>
      <c r="Q17" s="129">
        <f t="shared" ref="Q17:Q36" si="0">H18/365</f>
        <v>0</v>
      </c>
      <c r="R17" s="135">
        <f>P17*Q17*7%</f>
        <v>0</v>
      </c>
      <c r="S17" s="135">
        <f t="shared" ref="S17:S36" si="1">C18-R17</f>
        <v>0</v>
      </c>
      <c r="T17" s="135">
        <f t="shared" ref="T17:T36" si="2">IF(I18= 0, 0,IF(S17&lt;0,0,S17))</f>
        <v>0</v>
      </c>
      <c r="U17" s="136" t="str">
        <f>IF(F18="No, and I did not let a third party use the property for free","GST claimable in full",IF(F18="No, but I let a third party use the property for free","To apportion GST claim",IF(F18= "Yes", "To apportion GST claim","-")))</f>
        <v>-</v>
      </c>
      <c r="V17" s="63">
        <f t="shared" ref="V17:V36" si="3">IF(O17="No",IF(D18="",0,1),0)</f>
        <v>0</v>
      </c>
      <c r="W17" s="63" t="e">
        <f>(3*12-Z17)/12</f>
        <v>#REF!</v>
      </c>
      <c r="X17" s="137" t="e">
        <f>W17/3</f>
        <v>#REF!</v>
      </c>
      <c r="Y17" s="63">
        <f>IF(O17="No",IF(N17&lt;=0,0,1),0)</f>
        <v>0</v>
      </c>
      <c r="Z17" s="137" t="e">
        <f>12*('2.Declaration'!$E$15-#REF!)/365</f>
        <v>#REF!</v>
      </c>
      <c r="AA17" s="59">
        <f t="shared" ref="AA17:AA36" si="4">IF(E18="No",C18*V17,IF(AND(E18="Yes",F18="No, and I did not let a third party use the property for free"),C18*V17,T17*V17))</f>
        <v>0</v>
      </c>
      <c r="AB17" s="59" t="e">
        <f t="shared" ref="AB17:AB36" si="5">X17*C18</f>
        <v>#REF!</v>
      </c>
      <c r="AC17" s="1" t="e">
        <f>IF(#REF!="Yes",IF(#REF!="",0,1),0)</f>
        <v>#REF!</v>
      </c>
      <c r="AD17" s="1" t="e">
        <f>AB17*AC17</f>
        <v>#REF!</v>
      </c>
    </row>
    <row r="18" spans="1:30" x14ac:dyDescent="0.25">
      <c r="A18" s="75" t="s">
        <v>62</v>
      </c>
      <c r="B18" s="76"/>
      <c r="C18" s="138">
        <v>0</v>
      </c>
      <c r="D18" s="287"/>
      <c r="E18" s="296" t="s">
        <v>23</v>
      </c>
      <c r="F18" s="296" t="s">
        <v>23</v>
      </c>
      <c r="G18" s="78" t="str">
        <f t="shared" ref="G18:G37" si="6">IF(E18="No","GST claimable in full",IF(E18="Yes",U17,"-"))</f>
        <v>-</v>
      </c>
      <c r="H18" s="139"/>
      <c r="I18" s="288"/>
      <c r="J18" s="80">
        <f t="shared" ref="J18:J37" si="7">IF(E18="No",C18,IF(AND(E18="Yes",F18="No, and I did not let a third party use the property for free"),C18,T17))</f>
        <v>0</v>
      </c>
      <c r="K18" s="83">
        <f>IF(J18&gt;0,1,0)</f>
        <v>0</v>
      </c>
      <c r="L18" s="1"/>
      <c r="N18" s="242">
        <f>(YEAR('2.Declaration'!$E$15)-YEAR(D19))*12+(MONTH('2.Declaration'!$E$15)-MONTH(D19))</f>
        <v>0</v>
      </c>
      <c r="O18" s="134" t="str">
        <f>IF(N18&lt;6,"Yes",IF(N18&gt;6,"No",IF(DAY(D19)&gt;=DAY('2.Declaration'!$E$15),"Yes","No")))</f>
        <v>Yes</v>
      </c>
      <c r="P18" s="243">
        <f>('2.Declaration'!$E$15-I19)</f>
        <v>0</v>
      </c>
      <c r="Q18" s="129">
        <f t="shared" si="0"/>
        <v>0</v>
      </c>
      <c r="R18" s="135">
        <f t="shared" ref="R18:R36" si="8">P18*Q18*7%</f>
        <v>0</v>
      </c>
      <c r="S18" s="135">
        <f t="shared" si="1"/>
        <v>0</v>
      </c>
      <c r="T18" s="135">
        <f t="shared" si="2"/>
        <v>0</v>
      </c>
      <c r="U18" s="136" t="str">
        <f>IF(F19="No, and I did not let a third party use the property for free","GST claimable in full",IF(F19="No, but I let a third party use the property for free","To apportion GST claim",IF(F19= "Yes", "To apportion GST claim","-")))</f>
        <v>-</v>
      </c>
      <c r="V18" s="63">
        <f t="shared" si="3"/>
        <v>0</v>
      </c>
      <c r="W18" s="63" t="e">
        <f t="shared" ref="W18:W36" si="9">(3*12-Z18)/12</f>
        <v>#REF!</v>
      </c>
      <c r="X18" s="137" t="e">
        <f t="shared" ref="X18:X36" si="10">W18/3</f>
        <v>#REF!</v>
      </c>
      <c r="Y18" s="63">
        <f t="shared" ref="Y18:Y36" si="11">IF(O18="No",IF(N18&lt;=0,0,1),0)</f>
        <v>0</v>
      </c>
      <c r="Z18" s="137" t="e">
        <f>12*('2.Declaration'!$E$15-#REF!)/365</f>
        <v>#REF!</v>
      </c>
      <c r="AA18" s="59">
        <f t="shared" si="4"/>
        <v>0</v>
      </c>
      <c r="AB18" s="59" t="e">
        <f t="shared" si="5"/>
        <v>#REF!</v>
      </c>
      <c r="AC18" s="1" t="e">
        <f>IF(#REF!="Yes",IF(#REF!="",0,1),0)</f>
        <v>#REF!</v>
      </c>
      <c r="AD18" s="1" t="e">
        <f t="shared" ref="AD18:AD36" si="12">AB18*AC18</f>
        <v>#REF!</v>
      </c>
    </row>
    <row r="19" spans="1:30" x14ac:dyDescent="0.25">
      <c r="A19" s="57"/>
      <c r="B19" s="76"/>
      <c r="C19" s="138">
        <v>0</v>
      </c>
      <c r="D19" s="287"/>
      <c r="E19" s="296" t="s">
        <v>23</v>
      </c>
      <c r="F19" s="296" t="s">
        <v>23</v>
      </c>
      <c r="G19" s="78" t="str">
        <f t="shared" si="6"/>
        <v>-</v>
      </c>
      <c r="H19" s="139"/>
      <c r="I19" s="288"/>
      <c r="J19" s="80">
        <f t="shared" si="7"/>
        <v>0</v>
      </c>
      <c r="K19" s="83">
        <f t="shared" ref="K19:K37" si="13">IF(J19&gt;0,1,0)</f>
        <v>0</v>
      </c>
      <c r="N19" s="242">
        <f>(YEAR('2.Declaration'!$E$15)-YEAR(D20))*12+(MONTH('2.Declaration'!$E$15)-MONTH(D20))</f>
        <v>0</v>
      </c>
      <c r="O19" s="134" t="str">
        <f>IF(N19&lt;6,"Yes",IF(N19&gt;6,"No",IF(DAY(D20)&gt;=DAY('2.Declaration'!$E$15),"Yes","No")))</f>
        <v>Yes</v>
      </c>
      <c r="P19" s="243">
        <f>('2.Declaration'!$E$15-I20)</f>
        <v>0</v>
      </c>
      <c r="Q19" s="129">
        <f t="shared" si="0"/>
        <v>0</v>
      </c>
      <c r="R19" s="135">
        <f t="shared" si="8"/>
        <v>0</v>
      </c>
      <c r="S19" s="135">
        <f t="shared" si="1"/>
        <v>0</v>
      </c>
      <c r="T19" s="135">
        <f t="shared" si="2"/>
        <v>0</v>
      </c>
      <c r="U19" s="136" t="str">
        <f>IF(F20="No, and I did not let a third party use the property for free","GST claimable in full",IF(F20="No, but I let a third party use the property for free","To apportion GST claim",IF(F20= "Yes", "To apportion GST claim","-")))</f>
        <v>-</v>
      </c>
      <c r="V19" s="63">
        <f t="shared" si="3"/>
        <v>0</v>
      </c>
      <c r="W19" s="63" t="e">
        <f t="shared" si="9"/>
        <v>#REF!</v>
      </c>
      <c r="X19" s="137" t="e">
        <f t="shared" si="10"/>
        <v>#REF!</v>
      </c>
      <c r="Y19" s="63">
        <f t="shared" si="11"/>
        <v>0</v>
      </c>
      <c r="Z19" s="137" t="e">
        <f>12*('2.Declaration'!$E$15-#REF!)/365</f>
        <v>#REF!</v>
      </c>
      <c r="AA19" s="59">
        <f t="shared" si="4"/>
        <v>0</v>
      </c>
      <c r="AB19" s="59" t="e">
        <f t="shared" si="5"/>
        <v>#REF!</v>
      </c>
      <c r="AC19" s="1" t="e">
        <f>IF(#REF!="Yes",IF(#REF!="",0,1),0)</f>
        <v>#REF!</v>
      </c>
      <c r="AD19" s="1" t="e">
        <f t="shared" si="12"/>
        <v>#REF!</v>
      </c>
    </row>
    <row r="20" spans="1:30" x14ac:dyDescent="0.25">
      <c r="A20" s="75"/>
      <c r="B20" s="76"/>
      <c r="C20" s="138">
        <v>0</v>
      </c>
      <c r="D20" s="287"/>
      <c r="E20" s="296" t="s">
        <v>23</v>
      </c>
      <c r="F20" s="296" t="s">
        <v>23</v>
      </c>
      <c r="G20" s="78" t="str">
        <f t="shared" si="6"/>
        <v>-</v>
      </c>
      <c r="H20" s="139"/>
      <c r="I20" s="288"/>
      <c r="J20" s="80">
        <f t="shared" si="7"/>
        <v>0</v>
      </c>
      <c r="K20" s="83">
        <f t="shared" si="13"/>
        <v>0</v>
      </c>
      <c r="N20" s="242">
        <f>(YEAR('2.Declaration'!$E$15)-YEAR(D21))*12+(MONTH('2.Declaration'!$E$15)-MONTH(D21))</f>
        <v>0</v>
      </c>
      <c r="O20" s="134" t="str">
        <f>IF(N20&lt;6,"Yes",IF(N20&gt;6,"No",IF(DAY(D21)&gt;=DAY('2.Declaration'!$E$15),"Yes","No")))</f>
        <v>Yes</v>
      </c>
      <c r="P20" s="243">
        <f>('2.Declaration'!$E$15-I21)</f>
        <v>0</v>
      </c>
      <c r="Q20" s="129">
        <f t="shared" si="0"/>
        <v>0</v>
      </c>
      <c r="R20" s="135">
        <f t="shared" si="8"/>
        <v>0</v>
      </c>
      <c r="S20" s="135">
        <f t="shared" si="1"/>
        <v>0</v>
      </c>
      <c r="T20" s="135">
        <f t="shared" si="2"/>
        <v>0</v>
      </c>
      <c r="U20" s="136" t="str">
        <f>IF(F21="No, and I did not let a third party use the property for free","GST claimable in full",IF(F21="No, but I let a third party use the property for free","To apportion GST claim",IF(F21= "Yes", "To apportion GST claim","-")))</f>
        <v>-</v>
      </c>
      <c r="V20" s="63">
        <f t="shared" si="3"/>
        <v>0</v>
      </c>
      <c r="W20" s="63" t="e">
        <f t="shared" si="9"/>
        <v>#REF!</v>
      </c>
      <c r="X20" s="137" t="e">
        <f t="shared" si="10"/>
        <v>#REF!</v>
      </c>
      <c r="Y20" s="63">
        <f t="shared" si="11"/>
        <v>0</v>
      </c>
      <c r="Z20" s="137" t="e">
        <f>12*('2.Declaration'!$E$15-#REF!)/365</f>
        <v>#REF!</v>
      </c>
      <c r="AA20" s="59">
        <f t="shared" si="4"/>
        <v>0</v>
      </c>
      <c r="AB20" s="59" t="e">
        <f t="shared" si="5"/>
        <v>#REF!</v>
      </c>
      <c r="AC20" s="1" t="e">
        <f>IF(#REF!="Yes",IF(#REF!="",0,1),0)</f>
        <v>#REF!</v>
      </c>
      <c r="AD20" s="1" t="e">
        <f t="shared" si="12"/>
        <v>#REF!</v>
      </c>
    </row>
    <row r="21" spans="1:30" x14ac:dyDescent="0.25">
      <c r="A21" s="57"/>
      <c r="B21" s="76"/>
      <c r="C21" s="138">
        <v>0</v>
      </c>
      <c r="D21" s="287"/>
      <c r="E21" s="296" t="s">
        <v>23</v>
      </c>
      <c r="F21" s="296" t="s">
        <v>23</v>
      </c>
      <c r="G21" s="78" t="str">
        <f t="shared" si="6"/>
        <v>-</v>
      </c>
      <c r="H21" s="139"/>
      <c r="I21" s="288"/>
      <c r="J21" s="80">
        <f t="shared" si="7"/>
        <v>0</v>
      </c>
      <c r="K21" s="83">
        <f t="shared" si="13"/>
        <v>0</v>
      </c>
      <c r="N21" s="242">
        <f>(YEAR('2.Declaration'!$E$15)-YEAR(D22))*12+(MONTH('2.Declaration'!$E$15)-MONTH(D22))</f>
        <v>0</v>
      </c>
      <c r="O21" s="134" t="str">
        <f>IF(N21&lt;6,"Yes",IF(N21&gt;6,"No",IF(DAY(D22)&gt;=DAY('2.Declaration'!$E$15),"Yes","No")))</f>
        <v>Yes</v>
      </c>
      <c r="P21" s="243">
        <f>('2.Declaration'!$E$15-I22)</f>
        <v>0</v>
      </c>
      <c r="Q21" s="129">
        <f t="shared" si="0"/>
        <v>0</v>
      </c>
      <c r="R21" s="135">
        <f t="shared" si="8"/>
        <v>0</v>
      </c>
      <c r="S21" s="135">
        <f t="shared" si="1"/>
        <v>0</v>
      </c>
      <c r="T21" s="135">
        <f t="shared" si="2"/>
        <v>0</v>
      </c>
      <c r="U21" s="136" t="str">
        <f t="shared" ref="U21:U36" si="14">IF(F22="No, and I did not let a third party use the property for free","GST claimable in full",IF(F22="No, but I let a third party use the property for free","To apportion GST claim",IF(F22= "Yes", "To apportion GST claim","-")))</f>
        <v>-</v>
      </c>
      <c r="V21" s="63">
        <f t="shared" si="3"/>
        <v>0</v>
      </c>
      <c r="W21" s="63" t="e">
        <f t="shared" si="9"/>
        <v>#REF!</v>
      </c>
      <c r="X21" s="137" t="e">
        <f t="shared" si="10"/>
        <v>#REF!</v>
      </c>
      <c r="Y21" s="63">
        <f t="shared" si="11"/>
        <v>0</v>
      </c>
      <c r="Z21" s="137" t="e">
        <f>12*('2.Declaration'!$E$15-#REF!)/365</f>
        <v>#REF!</v>
      </c>
      <c r="AA21" s="59">
        <f t="shared" si="4"/>
        <v>0</v>
      </c>
      <c r="AB21" s="59" t="e">
        <f t="shared" si="5"/>
        <v>#REF!</v>
      </c>
      <c r="AC21" s="1" t="e">
        <f>IF(#REF!="Yes",IF(#REF!="",0,1),0)</f>
        <v>#REF!</v>
      </c>
      <c r="AD21" s="1" t="e">
        <f t="shared" si="12"/>
        <v>#REF!</v>
      </c>
    </row>
    <row r="22" spans="1:30" x14ac:dyDescent="0.25">
      <c r="A22" s="75"/>
      <c r="B22" s="76"/>
      <c r="C22" s="138">
        <v>0</v>
      </c>
      <c r="D22" s="287"/>
      <c r="E22" s="296" t="s">
        <v>23</v>
      </c>
      <c r="F22" s="296" t="s">
        <v>23</v>
      </c>
      <c r="G22" s="78" t="str">
        <f t="shared" si="6"/>
        <v>-</v>
      </c>
      <c r="H22" s="139"/>
      <c r="I22" s="288"/>
      <c r="J22" s="80">
        <f t="shared" si="7"/>
        <v>0</v>
      </c>
      <c r="K22" s="83">
        <f t="shared" si="13"/>
        <v>0</v>
      </c>
      <c r="N22" s="242">
        <f>(YEAR('2.Declaration'!$E$15)-YEAR(D23))*12+(MONTH('2.Declaration'!$E$15)-MONTH(D23))</f>
        <v>0</v>
      </c>
      <c r="O22" s="134" t="str">
        <f>IF(N22&lt;6,"Yes",IF(N22&gt;6,"No",IF(DAY(D23)&gt;=DAY('2.Declaration'!$E$15),"Yes","No")))</f>
        <v>Yes</v>
      </c>
      <c r="P22" s="243">
        <f>('2.Declaration'!$E$15-I23)</f>
        <v>0</v>
      </c>
      <c r="Q22" s="129">
        <f t="shared" si="0"/>
        <v>0</v>
      </c>
      <c r="R22" s="135">
        <f t="shared" si="8"/>
        <v>0</v>
      </c>
      <c r="S22" s="135">
        <f t="shared" si="1"/>
        <v>0</v>
      </c>
      <c r="T22" s="135">
        <f t="shared" si="2"/>
        <v>0</v>
      </c>
      <c r="U22" s="136" t="str">
        <f t="shared" si="14"/>
        <v>-</v>
      </c>
      <c r="V22" s="63">
        <f t="shared" si="3"/>
        <v>0</v>
      </c>
      <c r="W22" s="63" t="e">
        <f t="shared" si="9"/>
        <v>#REF!</v>
      </c>
      <c r="X22" s="137" t="e">
        <f t="shared" si="10"/>
        <v>#REF!</v>
      </c>
      <c r="Y22" s="63">
        <f t="shared" si="11"/>
        <v>0</v>
      </c>
      <c r="Z22" s="137" t="e">
        <f>12*('2.Declaration'!$E$15-#REF!)/365</f>
        <v>#REF!</v>
      </c>
      <c r="AA22" s="59">
        <f t="shared" si="4"/>
        <v>0</v>
      </c>
      <c r="AB22" s="59" t="e">
        <f t="shared" si="5"/>
        <v>#REF!</v>
      </c>
      <c r="AC22" s="1" t="e">
        <f>IF(#REF!="Yes",IF(#REF!="",0,1),0)</f>
        <v>#REF!</v>
      </c>
      <c r="AD22" s="1" t="e">
        <f t="shared" si="12"/>
        <v>#REF!</v>
      </c>
    </row>
    <row r="23" spans="1:30" x14ac:dyDescent="0.25">
      <c r="A23" s="57"/>
      <c r="B23" s="76"/>
      <c r="C23" s="138">
        <v>0</v>
      </c>
      <c r="D23" s="287"/>
      <c r="E23" s="296" t="s">
        <v>23</v>
      </c>
      <c r="F23" s="296" t="s">
        <v>23</v>
      </c>
      <c r="G23" s="78" t="str">
        <f t="shared" si="6"/>
        <v>-</v>
      </c>
      <c r="H23" s="139"/>
      <c r="I23" s="288"/>
      <c r="J23" s="80">
        <f t="shared" si="7"/>
        <v>0</v>
      </c>
      <c r="K23" s="83">
        <f t="shared" si="13"/>
        <v>0</v>
      </c>
      <c r="N23" s="242">
        <f>(YEAR('2.Declaration'!$E$15)-YEAR(D24))*12+(MONTH('2.Declaration'!$E$15)-MONTH(D24))</f>
        <v>0</v>
      </c>
      <c r="O23" s="134" t="str">
        <f>IF(N23&lt;6,"Yes",IF(N23&gt;6,"No",IF(DAY(D24)&gt;=DAY('2.Declaration'!$E$15),"Yes","No")))</f>
        <v>Yes</v>
      </c>
      <c r="P23" s="243">
        <f>('2.Declaration'!$E$15-I24)</f>
        <v>0</v>
      </c>
      <c r="Q23" s="129">
        <f t="shared" si="0"/>
        <v>0</v>
      </c>
      <c r="R23" s="135">
        <f t="shared" si="8"/>
        <v>0</v>
      </c>
      <c r="S23" s="135">
        <f t="shared" si="1"/>
        <v>0</v>
      </c>
      <c r="T23" s="135">
        <f t="shared" si="2"/>
        <v>0</v>
      </c>
      <c r="U23" s="136" t="str">
        <f t="shared" si="14"/>
        <v>-</v>
      </c>
      <c r="V23" s="63">
        <f t="shared" si="3"/>
        <v>0</v>
      </c>
      <c r="W23" s="63" t="e">
        <f t="shared" si="9"/>
        <v>#REF!</v>
      </c>
      <c r="X23" s="137" t="e">
        <f t="shared" si="10"/>
        <v>#REF!</v>
      </c>
      <c r="Y23" s="63">
        <f t="shared" si="11"/>
        <v>0</v>
      </c>
      <c r="Z23" s="137" t="e">
        <f>12*('2.Declaration'!$E$15-#REF!)/365</f>
        <v>#REF!</v>
      </c>
      <c r="AA23" s="59">
        <f t="shared" si="4"/>
        <v>0</v>
      </c>
      <c r="AB23" s="59" t="e">
        <f t="shared" si="5"/>
        <v>#REF!</v>
      </c>
      <c r="AC23" s="1" t="e">
        <f>IF(#REF!="Yes",IF(#REF!="",0,1),0)</f>
        <v>#REF!</v>
      </c>
      <c r="AD23" s="1" t="e">
        <f t="shared" si="12"/>
        <v>#REF!</v>
      </c>
    </row>
    <row r="24" spans="1:30" x14ac:dyDescent="0.25">
      <c r="A24" s="75"/>
      <c r="B24" s="76"/>
      <c r="C24" s="138">
        <v>0</v>
      </c>
      <c r="D24" s="287"/>
      <c r="E24" s="296" t="s">
        <v>23</v>
      </c>
      <c r="F24" s="296" t="s">
        <v>23</v>
      </c>
      <c r="G24" s="78" t="str">
        <f t="shared" si="6"/>
        <v>-</v>
      </c>
      <c r="H24" s="139"/>
      <c r="I24" s="288"/>
      <c r="J24" s="80">
        <f t="shared" si="7"/>
        <v>0</v>
      </c>
      <c r="K24" s="83">
        <f t="shared" si="13"/>
        <v>0</v>
      </c>
      <c r="N24" s="242">
        <f>(YEAR('2.Declaration'!$E$15)-YEAR(D25))*12+(MONTH('2.Declaration'!$E$15)-MONTH(D25))</f>
        <v>0</v>
      </c>
      <c r="O24" s="134" t="str">
        <f>IF(N24&lt;6,"Yes",IF(N24&gt;6,"No",IF(DAY(D25)&gt;=DAY('2.Declaration'!$E$15),"Yes","No")))</f>
        <v>Yes</v>
      </c>
      <c r="P24" s="243">
        <f>('2.Declaration'!$E$15-I25)</f>
        <v>0</v>
      </c>
      <c r="Q24" s="129">
        <f t="shared" si="0"/>
        <v>0</v>
      </c>
      <c r="R24" s="135">
        <f t="shared" si="8"/>
        <v>0</v>
      </c>
      <c r="S24" s="135">
        <f t="shared" si="1"/>
        <v>0</v>
      </c>
      <c r="T24" s="135">
        <f t="shared" si="2"/>
        <v>0</v>
      </c>
      <c r="U24" s="136" t="str">
        <f t="shared" si="14"/>
        <v>-</v>
      </c>
      <c r="V24" s="63">
        <f t="shared" si="3"/>
        <v>0</v>
      </c>
      <c r="W24" s="63" t="e">
        <f t="shared" si="9"/>
        <v>#REF!</v>
      </c>
      <c r="X24" s="137" t="e">
        <f t="shared" si="10"/>
        <v>#REF!</v>
      </c>
      <c r="Y24" s="63">
        <f t="shared" si="11"/>
        <v>0</v>
      </c>
      <c r="Z24" s="137" t="e">
        <f>12*('2.Declaration'!$E$15-#REF!)/365</f>
        <v>#REF!</v>
      </c>
      <c r="AA24" s="59">
        <f t="shared" si="4"/>
        <v>0</v>
      </c>
      <c r="AB24" s="59" t="e">
        <f t="shared" si="5"/>
        <v>#REF!</v>
      </c>
      <c r="AC24" s="1" t="e">
        <f>IF(#REF!="Yes",IF(#REF!="",0,1),0)</f>
        <v>#REF!</v>
      </c>
      <c r="AD24" s="1" t="e">
        <f t="shared" si="12"/>
        <v>#REF!</v>
      </c>
    </row>
    <row r="25" spans="1:30" x14ac:dyDescent="0.25">
      <c r="A25" s="57"/>
      <c r="B25" s="76"/>
      <c r="C25" s="138">
        <v>0</v>
      </c>
      <c r="D25" s="287"/>
      <c r="E25" s="296" t="s">
        <v>23</v>
      </c>
      <c r="F25" s="296" t="s">
        <v>23</v>
      </c>
      <c r="G25" s="78" t="str">
        <f t="shared" si="6"/>
        <v>-</v>
      </c>
      <c r="H25" s="139"/>
      <c r="I25" s="288"/>
      <c r="J25" s="80">
        <f t="shared" si="7"/>
        <v>0</v>
      </c>
      <c r="K25" s="83">
        <f t="shared" si="13"/>
        <v>0</v>
      </c>
      <c r="N25" s="242">
        <f>(YEAR('2.Declaration'!$E$15)-YEAR(D26))*12+(MONTH('2.Declaration'!$E$15)-MONTH(D26))</f>
        <v>0</v>
      </c>
      <c r="O25" s="134" t="str">
        <f>IF(N25&lt;6,"Yes",IF(N25&gt;6,"No",IF(DAY(D26)&gt;=DAY('2.Declaration'!$E$15),"Yes","No")))</f>
        <v>Yes</v>
      </c>
      <c r="P25" s="243">
        <f>('2.Declaration'!$E$15-I26)</f>
        <v>0</v>
      </c>
      <c r="Q25" s="129">
        <f t="shared" si="0"/>
        <v>0</v>
      </c>
      <c r="R25" s="135">
        <f t="shared" si="8"/>
        <v>0</v>
      </c>
      <c r="S25" s="135">
        <f t="shared" si="1"/>
        <v>0</v>
      </c>
      <c r="T25" s="135">
        <f t="shared" si="2"/>
        <v>0</v>
      </c>
      <c r="U25" s="136" t="str">
        <f t="shared" si="14"/>
        <v>-</v>
      </c>
      <c r="V25" s="63">
        <f t="shared" si="3"/>
        <v>0</v>
      </c>
      <c r="W25" s="63" t="e">
        <f t="shared" si="9"/>
        <v>#REF!</v>
      </c>
      <c r="X25" s="137" t="e">
        <f t="shared" si="10"/>
        <v>#REF!</v>
      </c>
      <c r="Y25" s="63">
        <f t="shared" si="11"/>
        <v>0</v>
      </c>
      <c r="Z25" s="137" t="e">
        <f>12*('2.Declaration'!$E$15-#REF!)/365</f>
        <v>#REF!</v>
      </c>
      <c r="AA25" s="59">
        <f t="shared" si="4"/>
        <v>0</v>
      </c>
      <c r="AB25" s="59" t="e">
        <f t="shared" si="5"/>
        <v>#REF!</v>
      </c>
      <c r="AC25" s="1" t="e">
        <f>IF(#REF!="Yes",IF(#REF!="",0,1),0)</f>
        <v>#REF!</v>
      </c>
      <c r="AD25" s="1" t="e">
        <f t="shared" si="12"/>
        <v>#REF!</v>
      </c>
    </row>
    <row r="26" spans="1:30" x14ac:dyDescent="0.25">
      <c r="A26" s="75"/>
      <c r="B26" s="76"/>
      <c r="C26" s="138">
        <v>0</v>
      </c>
      <c r="D26" s="287"/>
      <c r="E26" s="296" t="s">
        <v>23</v>
      </c>
      <c r="F26" s="296" t="s">
        <v>23</v>
      </c>
      <c r="G26" s="78" t="str">
        <f t="shared" si="6"/>
        <v>-</v>
      </c>
      <c r="H26" s="139"/>
      <c r="I26" s="288"/>
      <c r="J26" s="80">
        <f t="shared" si="7"/>
        <v>0</v>
      </c>
      <c r="K26" s="83">
        <f t="shared" si="13"/>
        <v>0</v>
      </c>
      <c r="N26" s="242">
        <f>(YEAR('2.Declaration'!$E$15)-YEAR(D27))*12+(MONTH('2.Declaration'!$E$15)-MONTH(D27))</f>
        <v>0</v>
      </c>
      <c r="O26" s="134" t="str">
        <f>IF(N26&lt;6,"Yes",IF(N26&gt;6,"No",IF(DAY(D27)&gt;=DAY('2.Declaration'!$E$15),"Yes","No")))</f>
        <v>Yes</v>
      </c>
      <c r="P26" s="243">
        <f>('2.Declaration'!$E$15-I27)</f>
        <v>0</v>
      </c>
      <c r="Q26" s="129">
        <f t="shared" si="0"/>
        <v>0</v>
      </c>
      <c r="R26" s="135">
        <f t="shared" si="8"/>
        <v>0</v>
      </c>
      <c r="S26" s="135">
        <f t="shared" si="1"/>
        <v>0</v>
      </c>
      <c r="T26" s="135">
        <f t="shared" si="2"/>
        <v>0</v>
      </c>
      <c r="U26" s="136" t="str">
        <f t="shared" si="14"/>
        <v>-</v>
      </c>
      <c r="V26" s="63">
        <f t="shared" si="3"/>
        <v>0</v>
      </c>
      <c r="W26" s="63" t="e">
        <f t="shared" si="9"/>
        <v>#REF!</v>
      </c>
      <c r="X26" s="137" t="e">
        <f t="shared" si="10"/>
        <v>#REF!</v>
      </c>
      <c r="Y26" s="63">
        <f t="shared" si="11"/>
        <v>0</v>
      </c>
      <c r="Z26" s="137" t="e">
        <f>12*('2.Declaration'!$E$15-#REF!)/365</f>
        <v>#REF!</v>
      </c>
      <c r="AA26" s="59">
        <f t="shared" si="4"/>
        <v>0</v>
      </c>
      <c r="AB26" s="59" t="e">
        <f t="shared" si="5"/>
        <v>#REF!</v>
      </c>
      <c r="AC26" s="1" t="e">
        <f>IF(#REF!="Yes",IF(#REF!="",0,1),0)</f>
        <v>#REF!</v>
      </c>
      <c r="AD26" s="1" t="e">
        <f t="shared" si="12"/>
        <v>#REF!</v>
      </c>
    </row>
    <row r="27" spans="1:30" x14ac:dyDescent="0.25">
      <c r="A27" s="57"/>
      <c r="B27" s="76"/>
      <c r="C27" s="138">
        <v>0</v>
      </c>
      <c r="D27" s="287"/>
      <c r="E27" s="296" t="s">
        <v>23</v>
      </c>
      <c r="F27" s="296" t="s">
        <v>23</v>
      </c>
      <c r="G27" s="78" t="str">
        <f t="shared" si="6"/>
        <v>-</v>
      </c>
      <c r="H27" s="139"/>
      <c r="I27" s="288"/>
      <c r="J27" s="80">
        <f t="shared" si="7"/>
        <v>0</v>
      </c>
      <c r="K27" s="83">
        <f t="shared" si="13"/>
        <v>0</v>
      </c>
      <c r="N27" s="242">
        <f>(YEAR('2.Declaration'!$E$15)-YEAR(D28))*12+(MONTH('2.Declaration'!$E$15)-MONTH(D28))</f>
        <v>0</v>
      </c>
      <c r="O27" s="134" t="str">
        <f>IF(N27&lt;6,"Yes",IF(N27&gt;6,"No",IF(DAY(D28)&gt;=DAY('2.Declaration'!$E$15),"Yes","No")))</f>
        <v>Yes</v>
      </c>
      <c r="P27" s="243">
        <f>('2.Declaration'!$E$15-I28)</f>
        <v>0</v>
      </c>
      <c r="Q27" s="129">
        <f t="shared" si="0"/>
        <v>0</v>
      </c>
      <c r="R27" s="135">
        <f t="shared" si="8"/>
        <v>0</v>
      </c>
      <c r="S27" s="135">
        <f t="shared" si="1"/>
        <v>0</v>
      </c>
      <c r="T27" s="135">
        <f t="shared" si="2"/>
        <v>0</v>
      </c>
      <c r="U27" s="136" t="str">
        <f t="shared" si="14"/>
        <v>-</v>
      </c>
      <c r="V27" s="63">
        <f t="shared" si="3"/>
        <v>0</v>
      </c>
      <c r="W27" s="63" t="e">
        <f t="shared" si="9"/>
        <v>#REF!</v>
      </c>
      <c r="X27" s="137" t="e">
        <f t="shared" si="10"/>
        <v>#REF!</v>
      </c>
      <c r="Y27" s="63">
        <f t="shared" si="11"/>
        <v>0</v>
      </c>
      <c r="Z27" s="137" t="e">
        <f>12*('2.Declaration'!$E$15-#REF!)/365</f>
        <v>#REF!</v>
      </c>
      <c r="AA27" s="59">
        <f t="shared" si="4"/>
        <v>0</v>
      </c>
      <c r="AB27" s="59" t="e">
        <f t="shared" si="5"/>
        <v>#REF!</v>
      </c>
      <c r="AC27" s="1" t="e">
        <f>IF(#REF!="Yes",IF(#REF!="",0,1),0)</f>
        <v>#REF!</v>
      </c>
      <c r="AD27" s="1" t="e">
        <f t="shared" si="12"/>
        <v>#REF!</v>
      </c>
    </row>
    <row r="28" spans="1:30" x14ac:dyDescent="0.25">
      <c r="A28" s="75"/>
      <c r="B28" s="76"/>
      <c r="C28" s="138">
        <v>0</v>
      </c>
      <c r="D28" s="287"/>
      <c r="E28" s="296" t="s">
        <v>23</v>
      </c>
      <c r="F28" s="296" t="s">
        <v>23</v>
      </c>
      <c r="G28" s="78" t="str">
        <f t="shared" si="6"/>
        <v>-</v>
      </c>
      <c r="H28" s="139"/>
      <c r="I28" s="288"/>
      <c r="J28" s="80">
        <f t="shared" si="7"/>
        <v>0</v>
      </c>
      <c r="K28" s="83">
        <f t="shared" si="13"/>
        <v>0</v>
      </c>
      <c r="N28" s="242">
        <f>(YEAR('2.Declaration'!$E$15)-YEAR(D29))*12+(MONTH('2.Declaration'!$E$15)-MONTH(D29))</f>
        <v>0</v>
      </c>
      <c r="O28" s="134" t="str">
        <f>IF(N28&lt;6,"Yes",IF(N28&gt;6,"No",IF(DAY(D29)&gt;=DAY('2.Declaration'!$E$15),"Yes","No")))</f>
        <v>Yes</v>
      </c>
      <c r="P28" s="243">
        <f>('2.Declaration'!$E$15-I29)</f>
        <v>0</v>
      </c>
      <c r="Q28" s="129">
        <f t="shared" si="0"/>
        <v>0</v>
      </c>
      <c r="R28" s="135">
        <f t="shared" si="8"/>
        <v>0</v>
      </c>
      <c r="S28" s="135">
        <f t="shared" si="1"/>
        <v>0</v>
      </c>
      <c r="T28" s="135">
        <f t="shared" si="2"/>
        <v>0</v>
      </c>
      <c r="U28" s="136" t="str">
        <f t="shared" si="14"/>
        <v>-</v>
      </c>
      <c r="V28" s="63">
        <f t="shared" si="3"/>
        <v>0</v>
      </c>
      <c r="W28" s="63" t="e">
        <f t="shared" si="9"/>
        <v>#REF!</v>
      </c>
      <c r="X28" s="137" t="e">
        <f t="shared" si="10"/>
        <v>#REF!</v>
      </c>
      <c r="Y28" s="63">
        <f t="shared" si="11"/>
        <v>0</v>
      </c>
      <c r="Z28" s="137" t="e">
        <f>12*('2.Declaration'!$E$15-#REF!)/365</f>
        <v>#REF!</v>
      </c>
      <c r="AA28" s="59">
        <f t="shared" si="4"/>
        <v>0</v>
      </c>
      <c r="AB28" s="59" t="e">
        <f t="shared" si="5"/>
        <v>#REF!</v>
      </c>
      <c r="AC28" s="1" t="e">
        <f>IF(#REF!="Yes",IF(#REF!="",0,1),0)</f>
        <v>#REF!</v>
      </c>
      <c r="AD28" s="1" t="e">
        <f t="shared" si="12"/>
        <v>#REF!</v>
      </c>
    </row>
    <row r="29" spans="1:30" x14ac:dyDescent="0.25">
      <c r="A29" s="57"/>
      <c r="B29" s="76"/>
      <c r="C29" s="138">
        <v>0</v>
      </c>
      <c r="D29" s="287"/>
      <c r="E29" s="296" t="s">
        <v>23</v>
      </c>
      <c r="F29" s="296" t="s">
        <v>23</v>
      </c>
      <c r="G29" s="78" t="str">
        <f t="shared" si="6"/>
        <v>-</v>
      </c>
      <c r="H29" s="139"/>
      <c r="I29" s="288"/>
      <c r="J29" s="80">
        <f t="shared" si="7"/>
        <v>0</v>
      </c>
      <c r="K29" s="83">
        <f t="shared" si="13"/>
        <v>0</v>
      </c>
      <c r="N29" s="242">
        <f>(YEAR('2.Declaration'!$E$15)-YEAR(D30))*12+(MONTH('2.Declaration'!$E$15)-MONTH(D30))</f>
        <v>0</v>
      </c>
      <c r="O29" s="134" t="str">
        <f>IF(N29&lt;6,"Yes",IF(N29&gt;6,"No",IF(DAY(D30)&gt;=DAY('2.Declaration'!$E$15),"Yes","No")))</f>
        <v>Yes</v>
      </c>
      <c r="P29" s="243">
        <f>('2.Declaration'!$E$15-I30)</f>
        <v>0</v>
      </c>
      <c r="Q29" s="129">
        <f t="shared" si="0"/>
        <v>0</v>
      </c>
      <c r="R29" s="135">
        <f t="shared" si="8"/>
        <v>0</v>
      </c>
      <c r="S29" s="135">
        <f t="shared" si="1"/>
        <v>0</v>
      </c>
      <c r="T29" s="135">
        <f t="shared" si="2"/>
        <v>0</v>
      </c>
      <c r="U29" s="136" t="str">
        <f t="shared" si="14"/>
        <v>-</v>
      </c>
      <c r="V29" s="63">
        <f t="shared" si="3"/>
        <v>0</v>
      </c>
      <c r="W29" s="63" t="e">
        <f t="shared" si="9"/>
        <v>#REF!</v>
      </c>
      <c r="X29" s="137" t="e">
        <f t="shared" si="10"/>
        <v>#REF!</v>
      </c>
      <c r="Y29" s="63">
        <f t="shared" si="11"/>
        <v>0</v>
      </c>
      <c r="Z29" s="137" t="e">
        <f>12*('2.Declaration'!$E$15-#REF!)/365</f>
        <v>#REF!</v>
      </c>
      <c r="AA29" s="59">
        <f t="shared" si="4"/>
        <v>0</v>
      </c>
      <c r="AB29" s="59" t="e">
        <f t="shared" si="5"/>
        <v>#REF!</v>
      </c>
      <c r="AC29" s="1" t="e">
        <f>IF(#REF!="Yes",IF(#REF!="",0,1),0)</f>
        <v>#REF!</v>
      </c>
      <c r="AD29" s="1" t="e">
        <f t="shared" si="12"/>
        <v>#REF!</v>
      </c>
    </row>
    <row r="30" spans="1:30" x14ac:dyDescent="0.25">
      <c r="A30" s="75"/>
      <c r="B30" s="76"/>
      <c r="C30" s="138">
        <v>0</v>
      </c>
      <c r="D30" s="287"/>
      <c r="E30" s="296" t="s">
        <v>23</v>
      </c>
      <c r="F30" s="296" t="s">
        <v>23</v>
      </c>
      <c r="G30" s="78" t="str">
        <f t="shared" si="6"/>
        <v>-</v>
      </c>
      <c r="H30" s="139"/>
      <c r="I30" s="288"/>
      <c r="J30" s="80">
        <f t="shared" si="7"/>
        <v>0</v>
      </c>
      <c r="K30" s="83">
        <f t="shared" si="13"/>
        <v>0</v>
      </c>
      <c r="N30" s="242">
        <f>(YEAR('2.Declaration'!$E$15)-YEAR(D31))*12+(MONTH('2.Declaration'!$E$15)-MONTH(D31))</f>
        <v>0</v>
      </c>
      <c r="O30" s="134" t="str">
        <f>IF(N30&lt;6,"Yes",IF(N30&gt;6,"No",IF(DAY(D31)&gt;=DAY('2.Declaration'!$E$15),"Yes","No")))</f>
        <v>Yes</v>
      </c>
      <c r="P30" s="243">
        <f>('2.Declaration'!$E$15-I31)</f>
        <v>0</v>
      </c>
      <c r="Q30" s="129">
        <f t="shared" si="0"/>
        <v>0</v>
      </c>
      <c r="R30" s="135">
        <f t="shared" si="8"/>
        <v>0</v>
      </c>
      <c r="S30" s="135">
        <f t="shared" si="1"/>
        <v>0</v>
      </c>
      <c r="T30" s="135">
        <f t="shared" si="2"/>
        <v>0</v>
      </c>
      <c r="U30" s="136" t="str">
        <f t="shared" si="14"/>
        <v>-</v>
      </c>
      <c r="V30" s="63">
        <f t="shared" si="3"/>
        <v>0</v>
      </c>
      <c r="W30" s="63" t="e">
        <f t="shared" si="9"/>
        <v>#REF!</v>
      </c>
      <c r="X30" s="137" t="e">
        <f t="shared" si="10"/>
        <v>#REF!</v>
      </c>
      <c r="Y30" s="63">
        <f t="shared" si="11"/>
        <v>0</v>
      </c>
      <c r="Z30" s="137" t="e">
        <f>12*('2.Declaration'!$E$15-#REF!)/365</f>
        <v>#REF!</v>
      </c>
      <c r="AA30" s="59">
        <f t="shared" si="4"/>
        <v>0</v>
      </c>
      <c r="AB30" s="59" t="e">
        <f t="shared" si="5"/>
        <v>#REF!</v>
      </c>
      <c r="AC30" s="1" t="e">
        <f>IF(#REF!="Yes",IF(#REF!="",0,1),0)</f>
        <v>#REF!</v>
      </c>
      <c r="AD30" s="1" t="e">
        <f t="shared" si="12"/>
        <v>#REF!</v>
      </c>
    </row>
    <row r="31" spans="1:30" x14ac:dyDescent="0.25">
      <c r="A31" s="57"/>
      <c r="B31" s="76"/>
      <c r="C31" s="138">
        <v>0</v>
      </c>
      <c r="D31" s="287"/>
      <c r="E31" s="296" t="s">
        <v>23</v>
      </c>
      <c r="F31" s="296" t="s">
        <v>23</v>
      </c>
      <c r="G31" s="78" t="str">
        <f t="shared" si="6"/>
        <v>-</v>
      </c>
      <c r="H31" s="139"/>
      <c r="I31" s="288"/>
      <c r="J31" s="80">
        <f t="shared" si="7"/>
        <v>0</v>
      </c>
      <c r="K31" s="83">
        <f t="shared" si="13"/>
        <v>0</v>
      </c>
      <c r="N31" s="242">
        <f>(YEAR('2.Declaration'!$E$15)-YEAR(D32))*12+(MONTH('2.Declaration'!$E$15)-MONTH(D32))</f>
        <v>0</v>
      </c>
      <c r="O31" s="134" t="str">
        <f>IF(N31&lt;6,"Yes",IF(N31&gt;6,"No",IF(DAY(D32)&gt;=DAY('2.Declaration'!$E$15),"Yes","No")))</f>
        <v>Yes</v>
      </c>
      <c r="P31" s="243">
        <f>('2.Declaration'!$E$15-I32)</f>
        <v>0</v>
      </c>
      <c r="Q31" s="129">
        <f t="shared" si="0"/>
        <v>0</v>
      </c>
      <c r="R31" s="135">
        <f t="shared" si="8"/>
        <v>0</v>
      </c>
      <c r="S31" s="135">
        <f t="shared" si="1"/>
        <v>0</v>
      </c>
      <c r="T31" s="135">
        <f t="shared" si="2"/>
        <v>0</v>
      </c>
      <c r="U31" s="136" t="str">
        <f t="shared" si="14"/>
        <v>-</v>
      </c>
      <c r="V31" s="63">
        <f t="shared" si="3"/>
        <v>0</v>
      </c>
      <c r="W31" s="63" t="e">
        <f t="shared" si="9"/>
        <v>#REF!</v>
      </c>
      <c r="X31" s="137" t="e">
        <f t="shared" si="10"/>
        <v>#REF!</v>
      </c>
      <c r="Y31" s="63">
        <f t="shared" si="11"/>
        <v>0</v>
      </c>
      <c r="Z31" s="137" t="e">
        <f>12*('2.Declaration'!$E$15-#REF!)/365</f>
        <v>#REF!</v>
      </c>
      <c r="AA31" s="59">
        <f t="shared" si="4"/>
        <v>0</v>
      </c>
      <c r="AB31" s="59" t="e">
        <f t="shared" si="5"/>
        <v>#REF!</v>
      </c>
      <c r="AC31" s="1" t="e">
        <f>IF(#REF!="Yes",IF(#REF!="",0,1),0)</f>
        <v>#REF!</v>
      </c>
      <c r="AD31" s="1" t="e">
        <f t="shared" si="12"/>
        <v>#REF!</v>
      </c>
    </row>
    <row r="32" spans="1:30" x14ac:dyDescent="0.25">
      <c r="A32" s="75"/>
      <c r="B32" s="76"/>
      <c r="C32" s="138">
        <v>0</v>
      </c>
      <c r="D32" s="287"/>
      <c r="E32" s="296" t="s">
        <v>23</v>
      </c>
      <c r="F32" s="296" t="s">
        <v>23</v>
      </c>
      <c r="G32" s="78" t="str">
        <f t="shared" si="6"/>
        <v>-</v>
      </c>
      <c r="H32" s="139"/>
      <c r="I32" s="288"/>
      <c r="J32" s="80">
        <f t="shared" si="7"/>
        <v>0</v>
      </c>
      <c r="K32" s="83">
        <f t="shared" si="13"/>
        <v>0</v>
      </c>
      <c r="N32" s="242">
        <f>(YEAR('2.Declaration'!$E$15)-YEAR(D33))*12+(MONTH('2.Declaration'!$E$15)-MONTH(D33))</f>
        <v>0</v>
      </c>
      <c r="O32" s="134" t="str">
        <f>IF(N32&lt;6,"Yes",IF(N32&gt;6,"No",IF(DAY(D33)&gt;=DAY('2.Declaration'!$E$15),"Yes","No")))</f>
        <v>Yes</v>
      </c>
      <c r="P32" s="243">
        <f>('2.Declaration'!$E$15-I33)</f>
        <v>0</v>
      </c>
      <c r="Q32" s="129">
        <f t="shared" si="0"/>
        <v>0</v>
      </c>
      <c r="R32" s="135">
        <f t="shared" si="8"/>
        <v>0</v>
      </c>
      <c r="S32" s="135">
        <f t="shared" si="1"/>
        <v>0</v>
      </c>
      <c r="T32" s="135">
        <f t="shared" si="2"/>
        <v>0</v>
      </c>
      <c r="U32" s="136" t="str">
        <f t="shared" si="14"/>
        <v>-</v>
      </c>
      <c r="V32" s="63">
        <f t="shared" si="3"/>
        <v>0</v>
      </c>
      <c r="W32" s="63" t="e">
        <f t="shared" si="9"/>
        <v>#REF!</v>
      </c>
      <c r="X32" s="137" t="e">
        <f t="shared" si="10"/>
        <v>#REF!</v>
      </c>
      <c r="Y32" s="63">
        <f t="shared" si="11"/>
        <v>0</v>
      </c>
      <c r="Z32" s="137" t="e">
        <f>12*('2.Declaration'!$E$15-#REF!)/365</f>
        <v>#REF!</v>
      </c>
      <c r="AA32" s="59">
        <f t="shared" si="4"/>
        <v>0</v>
      </c>
      <c r="AB32" s="59" t="e">
        <f t="shared" si="5"/>
        <v>#REF!</v>
      </c>
      <c r="AC32" s="1" t="e">
        <f>IF(#REF!="Yes",IF(#REF!="",0,1),0)</f>
        <v>#REF!</v>
      </c>
      <c r="AD32" s="1" t="e">
        <f t="shared" si="12"/>
        <v>#REF!</v>
      </c>
    </row>
    <row r="33" spans="1:30" x14ac:dyDescent="0.25">
      <c r="A33" s="57"/>
      <c r="B33" s="76"/>
      <c r="C33" s="138">
        <v>0</v>
      </c>
      <c r="D33" s="287"/>
      <c r="E33" s="296" t="s">
        <v>23</v>
      </c>
      <c r="F33" s="296" t="s">
        <v>23</v>
      </c>
      <c r="G33" s="78" t="str">
        <f t="shared" si="6"/>
        <v>-</v>
      </c>
      <c r="H33" s="139"/>
      <c r="I33" s="288"/>
      <c r="J33" s="80">
        <f t="shared" si="7"/>
        <v>0</v>
      </c>
      <c r="K33" s="83">
        <f t="shared" si="13"/>
        <v>0</v>
      </c>
      <c r="N33" s="242">
        <f>(YEAR('2.Declaration'!$E$15)-YEAR(D34))*12+(MONTH('2.Declaration'!$E$15)-MONTH(D34))</f>
        <v>0</v>
      </c>
      <c r="O33" s="134" t="str">
        <f>IF(N33&lt;6,"Yes",IF(N33&gt;6,"No",IF(DAY(D34)&gt;=DAY('2.Declaration'!$E$15),"Yes","No")))</f>
        <v>Yes</v>
      </c>
      <c r="P33" s="243">
        <f>('2.Declaration'!$E$15-I34)</f>
        <v>0</v>
      </c>
      <c r="Q33" s="129">
        <f t="shared" si="0"/>
        <v>0</v>
      </c>
      <c r="R33" s="135">
        <f t="shared" si="8"/>
        <v>0</v>
      </c>
      <c r="S33" s="135">
        <f t="shared" si="1"/>
        <v>0</v>
      </c>
      <c r="T33" s="135">
        <f t="shared" si="2"/>
        <v>0</v>
      </c>
      <c r="U33" s="136" t="str">
        <f t="shared" si="14"/>
        <v>-</v>
      </c>
      <c r="V33" s="63">
        <f t="shared" si="3"/>
        <v>0</v>
      </c>
      <c r="W33" s="63" t="e">
        <f t="shared" si="9"/>
        <v>#REF!</v>
      </c>
      <c r="X33" s="137" t="e">
        <f t="shared" si="10"/>
        <v>#REF!</v>
      </c>
      <c r="Y33" s="63">
        <f t="shared" si="11"/>
        <v>0</v>
      </c>
      <c r="Z33" s="137" t="e">
        <f>12*('2.Declaration'!$E$15-#REF!)/365</f>
        <v>#REF!</v>
      </c>
      <c r="AA33" s="59">
        <f t="shared" si="4"/>
        <v>0</v>
      </c>
      <c r="AB33" s="59" t="e">
        <f t="shared" si="5"/>
        <v>#REF!</v>
      </c>
      <c r="AC33" s="1" t="e">
        <f>IF(#REF!="Yes",IF(#REF!="",0,1),0)</f>
        <v>#REF!</v>
      </c>
      <c r="AD33" s="1" t="e">
        <f t="shared" si="12"/>
        <v>#REF!</v>
      </c>
    </row>
    <row r="34" spans="1:30" x14ac:dyDescent="0.25">
      <c r="A34" s="75"/>
      <c r="B34" s="76"/>
      <c r="C34" s="138">
        <v>0</v>
      </c>
      <c r="D34" s="287"/>
      <c r="E34" s="296" t="s">
        <v>23</v>
      </c>
      <c r="F34" s="296" t="s">
        <v>23</v>
      </c>
      <c r="G34" s="78" t="str">
        <f t="shared" si="6"/>
        <v>-</v>
      </c>
      <c r="H34" s="139"/>
      <c r="I34" s="288"/>
      <c r="J34" s="80">
        <f t="shared" si="7"/>
        <v>0</v>
      </c>
      <c r="K34" s="83">
        <f t="shared" si="13"/>
        <v>0</v>
      </c>
      <c r="N34" s="242">
        <f>(YEAR('2.Declaration'!$E$15)-YEAR(D35))*12+(MONTH('2.Declaration'!$E$15)-MONTH(D35))</f>
        <v>0</v>
      </c>
      <c r="O34" s="134" t="str">
        <f>IF(N34&lt;6,"Yes",IF(N34&gt;6,"No",IF(DAY(D35)&gt;=DAY('2.Declaration'!$E$15),"Yes","No")))</f>
        <v>Yes</v>
      </c>
      <c r="P34" s="243">
        <f>('2.Declaration'!$E$15-I35)</f>
        <v>0</v>
      </c>
      <c r="Q34" s="129">
        <f t="shared" si="0"/>
        <v>0</v>
      </c>
      <c r="R34" s="135">
        <f t="shared" si="8"/>
        <v>0</v>
      </c>
      <c r="S34" s="135">
        <f t="shared" si="1"/>
        <v>0</v>
      </c>
      <c r="T34" s="135">
        <f t="shared" si="2"/>
        <v>0</v>
      </c>
      <c r="U34" s="136" t="str">
        <f t="shared" si="14"/>
        <v>-</v>
      </c>
      <c r="V34" s="63">
        <f t="shared" si="3"/>
        <v>0</v>
      </c>
      <c r="W34" s="63" t="e">
        <f t="shared" si="9"/>
        <v>#REF!</v>
      </c>
      <c r="X34" s="137" t="e">
        <f t="shared" si="10"/>
        <v>#REF!</v>
      </c>
      <c r="Y34" s="63">
        <f t="shared" si="11"/>
        <v>0</v>
      </c>
      <c r="Z34" s="137" t="e">
        <f>12*('2.Declaration'!$E$15-#REF!)/365</f>
        <v>#REF!</v>
      </c>
      <c r="AA34" s="59">
        <f t="shared" si="4"/>
        <v>0</v>
      </c>
      <c r="AB34" s="59" t="e">
        <f t="shared" si="5"/>
        <v>#REF!</v>
      </c>
      <c r="AC34" s="1" t="e">
        <f>IF(#REF!="Yes",IF(#REF!="",0,1),0)</f>
        <v>#REF!</v>
      </c>
      <c r="AD34" s="1" t="e">
        <f t="shared" si="12"/>
        <v>#REF!</v>
      </c>
    </row>
    <row r="35" spans="1:30" x14ac:dyDescent="0.25">
      <c r="A35" s="57"/>
      <c r="B35" s="76"/>
      <c r="C35" s="138">
        <v>0</v>
      </c>
      <c r="D35" s="287"/>
      <c r="E35" s="296" t="s">
        <v>23</v>
      </c>
      <c r="F35" s="296" t="s">
        <v>23</v>
      </c>
      <c r="G35" s="78" t="str">
        <f t="shared" si="6"/>
        <v>-</v>
      </c>
      <c r="H35" s="139"/>
      <c r="I35" s="288"/>
      <c r="J35" s="80">
        <f t="shared" si="7"/>
        <v>0</v>
      </c>
      <c r="K35" s="83">
        <f t="shared" si="13"/>
        <v>0</v>
      </c>
      <c r="N35" s="242">
        <f>(YEAR('2.Declaration'!$E$15)-YEAR(D36))*12+(MONTH('2.Declaration'!$E$15)-MONTH(D36))</f>
        <v>0</v>
      </c>
      <c r="O35" s="134" t="str">
        <f>IF(N35&lt;6,"Yes",IF(N35&gt;6,"No",IF(DAY(D36)&gt;=DAY('2.Declaration'!$E$15),"Yes","No")))</f>
        <v>Yes</v>
      </c>
      <c r="P35" s="243">
        <f>('2.Declaration'!$E$15-I36)</f>
        <v>0</v>
      </c>
      <c r="Q35" s="129">
        <f t="shared" si="0"/>
        <v>0</v>
      </c>
      <c r="R35" s="135">
        <f t="shared" si="8"/>
        <v>0</v>
      </c>
      <c r="S35" s="135">
        <f t="shared" si="1"/>
        <v>0</v>
      </c>
      <c r="T35" s="135">
        <f t="shared" si="2"/>
        <v>0</v>
      </c>
      <c r="U35" s="136" t="str">
        <f t="shared" si="14"/>
        <v>-</v>
      </c>
      <c r="V35" s="63">
        <f t="shared" si="3"/>
        <v>0</v>
      </c>
      <c r="W35" s="63" t="e">
        <f t="shared" si="9"/>
        <v>#REF!</v>
      </c>
      <c r="X35" s="137" t="e">
        <f t="shared" si="10"/>
        <v>#REF!</v>
      </c>
      <c r="Y35" s="63">
        <f t="shared" si="11"/>
        <v>0</v>
      </c>
      <c r="Z35" s="137" t="e">
        <f>12*('2.Declaration'!$E$15-#REF!)/365</f>
        <v>#REF!</v>
      </c>
      <c r="AA35" s="59">
        <f t="shared" si="4"/>
        <v>0</v>
      </c>
      <c r="AB35" s="59" t="e">
        <f t="shared" si="5"/>
        <v>#REF!</v>
      </c>
      <c r="AC35" s="1" t="e">
        <f>IF(#REF!="Yes",IF(#REF!="",0,1),0)</f>
        <v>#REF!</v>
      </c>
      <c r="AD35" s="1" t="e">
        <f t="shared" si="12"/>
        <v>#REF!</v>
      </c>
    </row>
    <row r="36" spans="1:30" x14ac:dyDescent="0.25">
      <c r="A36" s="75"/>
      <c r="B36" s="76"/>
      <c r="C36" s="138">
        <v>0</v>
      </c>
      <c r="D36" s="287"/>
      <c r="E36" s="296" t="s">
        <v>23</v>
      </c>
      <c r="F36" s="296" t="s">
        <v>23</v>
      </c>
      <c r="G36" s="78" t="str">
        <f t="shared" si="6"/>
        <v>-</v>
      </c>
      <c r="H36" s="139"/>
      <c r="I36" s="288"/>
      <c r="J36" s="80">
        <f t="shared" si="7"/>
        <v>0</v>
      </c>
      <c r="K36" s="83">
        <f t="shared" si="13"/>
        <v>0</v>
      </c>
      <c r="N36" s="242">
        <f>(YEAR('2.Declaration'!$E$15)-YEAR(D37))*12+(MONTH('2.Declaration'!$E$15)-MONTH(D37))</f>
        <v>0</v>
      </c>
      <c r="O36" s="134" t="str">
        <f>IF(N36&lt;6,"Yes",IF(N36&gt;6,"No",IF(DAY(D37)&gt;=DAY('2.Declaration'!$E$15),"Yes","No")))</f>
        <v>Yes</v>
      </c>
      <c r="P36" s="243">
        <f>('2.Declaration'!$E$15-I37)</f>
        <v>0</v>
      </c>
      <c r="Q36" s="129">
        <f t="shared" si="0"/>
        <v>0</v>
      </c>
      <c r="R36" s="135">
        <f t="shared" si="8"/>
        <v>0</v>
      </c>
      <c r="S36" s="135">
        <f t="shared" si="1"/>
        <v>0</v>
      </c>
      <c r="T36" s="135">
        <f t="shared" si="2"/>
        <v>0</v>
      </c>
      <c r="U36" s="136" t="str">
        <f t="shared" si="14"/>
        <v>-</v>
      </c>
      <c r="V36" s="63">
        <f t="shared" si="3"/>
        <v>0</v>
      </c>
      <c r="W36" s="63" t="e">
        <f t="shared" si="9"/>
        <v>#REF!</v>
      </c>
      <c r="X36" s="137" t="e">
        <f t="shared" si="10"/>
        <v>#REF!</v>
      </c>
      <c r="Y36" s="63">
        <f t="shared" si="11"/>
        <v>0</v>
      </c>
      <c r="Z36" s="137" t="e">
        <f>12*('2.Declaration'!$E$15-#REF!)/365</f>
        <v>#REF!</v>
      </c>
      <c r="AA36" s="59">
        <f t="shared" si="4"/>
        <v>0</v>
      </c>
      <c r="AB36" s="59" t="e">
        <f t="shared" si="5"/>
        <v>#REF!</v>
      </c>
      <c r="AC36" s="1" t="e">
        <f>IF(#REF!="Yes",IF(#REF!="",0,1),0)</f>
        <v>#REF!</v>
      </c>
      <c r="AD36" s="1" t="e">
        <f t="shared" si="12"/>
        <v>#REF!</v>
      </c>
    </row>
    <row r="37" spans="1:30" x14ac:dyDescent="0.25">
      <c r="A37" s="57"/>
      <c r="B37" s="76"/>
      <c r="C37" s="138">
        <v>0</v>
      </c>
      <c r="D37" s="287"/>
      <c r="E37" s="296" t="s">
        <v>23</v>
      </c>
      <c r="F37" s="296" t="s">
        <v>23</v>
      </c>
      <c r="G37" s="78" t="str">
        <f t="shared" si="6"/>
        <v>-</v>
      </c>
      <c r="H37" s="139"/>
      <c r="I37" s="288"/>
      <c r="J37" s="80">
        <f t="shared" si="7"/>
        <v>0</v>
      </c>
      <c r="K37" s="83">
        <f t="shared" si="13"/>
        <v>0</v>
      </c>
      <c r="N37" s="36"/>
      <c r="O37"/>
      <c r="W37" s="36"/>
    </row>
    <row r="38" spans="1:30" x14ac:dyDescent="0.25">
      <c r="B38" s="436" t="s">
        <v>245</v>
      </c>
      <c r="C38" s="437"/>
      <c r="D38" s="437"/>
      <c r="E38" s="437"/>
      <c r="F38" s="437"/>
      <c r="G38" s="437"/>
      <c r="H38" s="437"/>
      <c r="J38" s="98">
        <f>SUM(J18:J37)</f>
        <v>0</v>
      </c>
      <c r="K38" s="83">
        <f>SUM(K18:K37)</f>
        <v>0</v>
      </c>
      <c r="N38" s="36"/>
      <c r="V38"/>
    </row>
    <row r="39" spans="1:30" x14ac:dyDescent="0.25">
      <c r="B39" s="315" t="s">
        <v>246</v>
      </c>
      <c r="C39" s="314"/>
      <c r="D39" s="314"/>
      <c r="E39" s="314"/>
      <c r="F39" s="314"/>
      <c r="G39" s="314"/>
      <c r="H39" s="314"/>
      <c r="Q39"/>
      <c r="R39"/>
      <c r="S39"/>
      <c r="T39"/>
      <c r="U39"/>
      <c r="V39"/>
    </row>
    <row r="40" spans="1:30" ht="18" x14ac:dyDescent="0.25">
      <c r="B40" s="377" t="s">
        <v>230</v>
      </c>
      <c r="C40" s="377"/>
      <c r="D40" s="377"/>
      <c r="E40" s="377"/>
      <c r="F40" s="377"/>
      <c r="G40" s="377"/>
      <c r="H40" s="377"/>
      <c r="I40" s="377"/>
      <c r="J40" s="111"/>
      <c r="L40" s="58"/>
      <c r="Q40"/>
      <c r="R40"/>
      <c r="S40"/>
      <c r="T40"/>
      <c r="U40"/>
      <c r="V40"/>
    </row>
    <row r="41" spans="1:30" x14ac:dyDescent="0.25">
      <c r="Q41"/>
      <c r="R41"/>
      <c r="S41"/>
      <c r="T41"/>
      <c r="U41"/>
      <c r="V41"/>
    </row>
    <row r="42" spans="1:30" x14ac:dyDescent="0.25">
      <c r="B42" s="60"/>
      <c r="C42" s="60"/>
      <c r="D42" s="60"/>
      <c r="Q42"/>
      <c r="R42"/>
      <c r="S42"/>
      <c r="T42"/>
      <c r="U42"/>
      <c r="V42"/>
    </row>
    <row r="43" spans="1:30" x14ac:dyDescent="0.25">
      <c r="B43" s="60"/>
      <c r="C43" s="60"/>
      <c r="D43" s="60"/>
      <c r="E43" s="60"/>
      <c r="F43" s="60"/>
      <c r="Q43"/>
      <c r="R43"/>
      <c r="S43"/>
      <c r="T43"/>
      <c r="U43"/>
      <c r="V43"/>
    </row>
    <row r="44" spans="1:30" x14ac:dyDescent="0.25">
      <c r="B44" s="60"/>
      <c r="C44" s="60"/>
      <c r="D44" s="60"/>
      <c r="E44" s="60"/>
      <c r="F44" s="60"/>
      <c r="Q44"/>
      <c r="R44"/>
      <c r="S44"/>
      <c r="T44"/>
      <c r="U44"/>
      <c r="V44"/>
    </row>
    <row r="45" spans="1:30" x14ac:dyDescent="0.25">
      <c r="B45" s="60"/>
      <c r="C45" s="60"/>
      <c r="D45" s="60"/>
      <c r="E45" s="60"/>
      <c r="F45" s="60"/>
      <c r="Q45"/>
      <c r="R45"/>
      <c r="S45"/>
      <c r="T45"/>
      <c r="U45"/>
      <c r="V45"/>
    </row>
    <row r="46" spans="1:30" x14ac:dyDescent="0.25">
      <c r="B46" s="60"/>
      <c r="C46" s="60"/>
      <c r="D46" s="60"/>
      <c r="E46" s="60"/>
      <c r="F46" s="60"/>
      <c r="Q46"/>
      <c r="R46"/>
      <c r="S46"/>
      <c r="T46"/>
      <c r="U46"/>
      <c r="V46"/>
    </row>
    <row r="47" spans="1:30" x14ac:dyDescent="0.25">
      <c r="B47" s="60"/>
      <c r="C47" s="60"/>
      <c r="D47" s="60"/>
      <c r="E47" s="60"/>
      <c r="F47" s="60"/>
      <c r="Q47"/>
      <c r="R47"/>
      <c r="S47"/>
      <c r="T47"/>
      <c r="U47"/>
      <c r="V47"/>
    </row>
    <row r="48" spans="1:30" x14ac:dyDescent="0.25">
      <c r="B48" s="60"/>
      <c r="C48" s="60"/>
      <c r="D48" s="60"/>
      <c r="E48" s="60"/>
      <c r="F48" s="60"/>
      <c r="Q48"/>
      <c r="R48"/>
      <c r="S48"/>
      <c r="T48"/>
      <c r="U48"/>
      <c r="V48"/>
    </row>
    <row r="49" spans="2:22" x14ac:dyDescent="0.25">
      <c r="B49" s="60"/>
      <c r="C49" s="60"/>
      <c r="D49" s="60"/>
      <c r="E49" s="60"/>
      <c r="F49" s="60"/>
      <c r="Q49"/>
      <c r="R49"/>
      <c r="S49"/>
      <c r="T49"/>
      <c r="U49"/>
      <c r="V49"/>
    </row>
    <row r="50" spans="2:22" x14ac:dyDescent="0.25">
      <c r="B50" s="60"/>
      <c r="C50" s="60"/>
      <c r="D50" s="60"/>
      <c r="E50" s="60"/>
      <c r="F50" s="60"/>
      <c r="Q50"/>
      <c r="R50"/>
      <c r="S50"/>
      <c r="T50"/>
      <c r="U50"/>
      <c r="V50"/>
    </row>
    <row r="51" spans="2:22" x14ac:dyDescent="0.25">
      <c r="B51" s="60"/>
      <c r="C51" s="60"/>
      <c r="D51" s="60"/>
      <c r="E51" s="60"/>
      <c r="F51" s="60"/>
      <c r="Q51"/>
      <c r="R51"/>
      <c r="S51"/>
      <c r="T51"/>
      <c r="U51"/>
      <c r="V51"/>
    </row>
    <row r="52" spans="2:22" x14ac:dyDescent="0.25">
      <c r="B52" s="60"/>
      <c r="C52" s="60"/>
      <c r="D52" s="60"/>
      <c r="E52" s="60"/>
      <c r="F52" s="60"/>
    </row>
    <row r="53" spans="2:22" x14ac:dyDescent="0.25"/>
    <row r="54" spans="2:22" x14ac:dyDescent="0.25"/>
    <row r="55" spans="2:22" x14ac:dyDescent="0.25"/>
    <row r="56" spans="2:22" hidden="1" x14ac:dyDescent="0.25"/>
  </sheetData>
  <sheetProtection algorithmName="SHA-512" hashValue="i+AvLgidx+/qgQb0sLLElTtZzGk3H73gh7g0sRogHE5fCRqMJqAA7X4WlSXe1e4uoiihmjSIGQ7zmuccjVFqbA==" saltValue="Ejc0mkJ8y8ScpwBRHD7nLQ==" spinCount="100000" sheet="1" objects="1" scenarios="1"/>
  <mergeCells count="11">
    <mergeCell ref="B10:H10"/>
    <mergeCell ref="C2:E2"/>
    <mergeCell ref="C3:E3"/>
    <mergeCell ref="C4:E4"/>
    <mergeCell ref="B8:J8"/>
    <mergeCell ref="B9:H9"/>
    <mergeCell ref="B11:H11"/>
    <mergeCell ref="B12:E12"/>
    <mergeCell ref="B13:E13"/>
    <mergeCell ref="B38:H38"/>
    <mergeCell ref="B40:I40"/>
  </mergeCells>
  <conditionalFormatting sqref="E18:E37">
    <cfRule type="expression" dxfId="54" priority="4">
      <formula>$D18&gt;0</formula>
    </cfRule>
  </conditionalFormatting>
  <conditionalFormatting sqref="F18:F37">
    <cfRule type="expression" dxfId="53" priority="2">
      <formula>$E18="Yes"</formula>
    </cfRule>
  </conditionalFormatting>
  <conditionalFormatting sqref="G18:G37">
    <cfRule type="expression" dxfId="52" priority="1">
      <formula>$O17="No"</formula>
    </cfRule>
  </conditionalFormatting>
  <conditionalFormatting sqref="H18:I37">
    <cfRule type="expression" dxfId="51" priority="5">
      <formula>$G18="To apportion GST claim"</formula>
    </cfRule>
  </conditionalFormatting>
  <dataValidations count="7">
    <dataValidation allowBlank="1" showInputMessage="1" showErrorMessage="1" prompt="# Refer to the formula above for the input tax allowable" sqref="J17" xr:uid="{00000000-0002-0000-0800-000000000000}"/>
    <dataValidation type="decimal" operator="greaterThanOrEqual" allowBlank="1" showInputMessage="1" showErrorMessage="1" sqref="C18:C37" xr:uid="{00000000-0002-0000-0800-000001000000}">
      <formula1>0</formula1>
    </dataValidation>
    <dataValidation allowBlank="1" showInputMessage="1" showErrorMessage="1" prompt="The date when the immovable property is made available to you (e.g. date when temporary occupation permit is issued)_x000a_" sqref="I17" xr:uid="{00000000-0002-0000-0800-000002000000}"/>
    <dataValidation type="list" allowBlank="1" showInputMessage="1" showErrorMessage="1" sqref="E18:E37" xr:uid="{00000000-0002-0000-0800-000003000000}">
      <formula1>$N$9:$N$11</formula1>
    </dataValidation>
    <dataValidation type="list" allowBlank="1" showInputMessage="1" showErrorMessage="1" sqref="F18:F37" xr:uid="{00000000-0002-0000-0800-000004000000}">
      <formula1>$O$9:$O$12</formula1>
    </dataValidation>
    <dataValidation type="whole" operator="greaterThanOrEqual" allowBlank="1" showInputMessage="1" showErrorMessage="1" sqref="J18:J37" xr:uid="{00000000-0002-0000-0800-000005000000}">
      <formula1>0</formula1>
    </dataValidation>
    <dataValidation type="custom" operator="greaterThanOrEqual" allowBlank="1" showInputMessage="1" showErrorMessage="1" error="The goods are acquired within 6 months from_x000a_ GST registration. Please use other apportionment formula." sqref="D18:D37" xr:uid="{00000000-0002-0000-0800-000006000000}">
      <formula1>O17="No"</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date" allowBlank="1" showInputMessage="1" showErrorMessage="1" errorTitle="Error" error="Date of property put into use must be after Date of Purchase and before date of GST Registration" xr:uid="{74F9D3BB-73FC-4BDF-8039-9109DD5B8621}">
          <x14:formula1>
            <xm:f>D18</xm:f>
          </x14:formula1>
          <x14:formula2>
            <xm:f>'2.Declaration'!$E$15</xm:f>
          </x14:formula2>
          <xm:sqref>I18:I33 I35:I37 I34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vt:i4>
      </vt:variant>
    </vt:vector>
  </HeadingPairs>
  <TitlesOfParts>
    <vt:vector size="25" baseType="lpstr">
      <vt:lpstr>1.Introduction</vt:lpstr>
      <vt:lpstr>2.Declaration</vt:lpstr>
      <vt:lpstr>2.Declaration (2)</vt:lpstr>
      <vt:lpstr>3.Main Menu</vt:lpstr>
      <vt:lpstr>4.Goods within 6 months</vt:lpstr>
      <vt:lpstr>5a.Consumables &amp; Trading Stocks</vt:lpstr>
      <vt:lpstr>5b.Raw Materials</vt:lpstr>
      <vt:lpstr>5c.Movable Property</vt:lpstr>
      <vt:lpstr>5d.Non-Residential Property</vt:lpstr>
      <vt:lpstr>5d.Non-Residential Property (2)</vt:lpstr>
      <vt:lpstr>5d.Non-Residential Property (3)</vt:lpstr>
      <vt:lpstr>5e.Building Fixtures</vt:lpstr>
      <vt:lpstr>6.Renovation</vt:lpstr>
      <vt:lpstr>7.Construction</vt:lpstr>
      <vt:lpstr>7.Construction (2)</vt:lpstr>
      <vt:lpstr>7.Construction (3)</vt:lpstr>
      <vt:lpstr>8a.Services</vt:lpstr>
      <vt:lpstr>8b.Service Apportionment</vt:lpstr>
      <vt:lpstr>ProxyA</vt:lpstr>
      <vt:lpstr>ProxyB</vt:lpstr>
      <vt:lpstr>ProxyC</vt:lpstr>
      <vt:lpstr>9.Property Rental &amp; Utilities</vt:lpstr>
      <vt:lpstr>10.Summary of Claims</vt:lpstr>
      <vt:lpstr>'1.Introduction'!Print_Area</vt:lpstr>
      <vt:lpstr>'10.Summary of Claims'!Print_Area</vt:lpstr>
    </vt:vector>
  </TitlesOfParts>
  <Company>WOG 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Jit How TAN (IRAS)</dc:creator>
  <cp:lastModifiedBy>Kenny SIM (IRAS)</cp:lastModifiedBy>
  <cp:lastPrinted>2017-05-16T10:23:43Z</cp:lastPrinted>
  <dcterms:created xsi:type="dcterms:W3CDTF">2017-04-03T15:57:00Z</dcterms:created>
  <dcterms:modified xsi:type="dcterms:W3CDTF">2025-02-21T03:27:28Z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34c4c7-833e-41e4-b0ab-cdb227a2f6f7_Enabled">
    <vt:lpwstr>true</vt:lpwstr>
  </property>
  <property fmtid="{D5CDD505-2E9C-101B-9397-08002B2CF9AE}" pid="3" name="MSIP_Label_5434c4c7-833e-41e4-b0ab-cdb227a2f6f7_SetDate">
    <vt:lpwstr>2022-12-12T07:57:07Z</vt:lpwstr>
  </property>
  <property fmtid="{D5CDD505-2E9C-101B-9397-08002B2CF9AE}" pid="4" name="MSIP_Label_5434c4c7-833e-41e4-b0ab-cdb227a2f6f7_Method">
    <vt:lpwstr>Privileged</vt:lpwstr>
  </property>
  <property fmtid="{D5CDD505-2E9C-101B-9397-08002B2CF9AE}" pid="5" name="MSIP_Label_5434c4c7-833e-41e4-b0ab-cdb227a2f6f7_Name">
    <vt:lpwstr>Official (Open)</vt:lpwstr>
  </property>
  <property fmtid="{D5CDD505-2E9C-101B-9397-08002B2CF9AE}" pid="6" name="MSIP_Label_5434c4c7-833e-41e4-b0ab-cdb227a2f6f7_SiteId">
    <vt:lpwstr>0b11c524-9a1c-4e1b-84cb-6336aefc2243</vt:lpwstr>
  </property>
  <property fmtid="{D5CDD505-2E9C-101B-9397-08002B2CF9AE}" pid="7" name="MSIP_Label_5434c4c7-833e-41e4-b0ab-cdb227a2f6f7_ActionId">
    <vt:lpwstr>fa147195-2138-4c75-8dc7-314f298219fd</vt:lpwstr>
  </property>
  <property fmtid="{D5CDD505-2E9C-101B-9397-08002B2CF9AE}" pid="8" name="MSIP_Label_5434c4c7-833e-41e4-b0ab-cdb227a2f6f7_ContentBits">
    <vt:lpwstr>0</vt:lpwstr>
  </property>
</Properties>
</file>