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4500" tabRatio="886" activeTab="0"/>
  </bookViews>
  <sheets>
    <sheet name="Content" sheetId="1" r:id="rId1"/>
    <sheet name="Introduction" sheetId="2" r:id="rId2"/>
    <sheet name="Using the Basic Tax Calculator" sheetId="3" r:id="rId3"/>
    <sheet name="Company's Particulars" sheetId="4" r:id="rId4"/>
    <sheet name="Tax Computation" sheetId="5" r:id="rId5"/>
    <sheet name="Rental Income Schedule" sheetId="6" r:id="rId6"/>
    <sheet name="Interest Adjustment Schedule" sheetId="7" r:id="rId7"/>
    <sheet name="Medical Expense Schedule" sheetId="8" r:id="rId8"/>
    <sheet name="R&amp;R Cost Schedule" sheetId="9" r:id="rId9"/>
    <sheet name="Capital Allowance - New" sheetId="10" r:id="rId10"/>
    <sheet name="Capital Allowance (HP) - Main" sheetId="11" r:id="rId11"/>
    <sheet name="CA (assets acquired under PIC)" sheetId="12" r:id="rId12"/>
    <sheet name="Capital Allowance (CA)" sheetId="13" r:id="rId13"/>
    <sheet name="Capital Allowance Summary" sheetId="14" r:id="rId14"/>
    <sheet name="Notes" sheetId="15" r:id="rId15"/>
  </sheets>
  <definedNames>
    <definedName name="Add_HP_Life_First" hidden="1">'Capital Allowance (CA)'!$N$23</definedName>
    <definedName name="Add_HP_Life_Last" hidden="1">'Capital Allowance (CA)'!$N$32</definedName>
    <definedName name="Add_NoHP_Life_Last" hidden="1">'Capital Allowance (CA)'!$N$13</definedName>
    <definedName name="Agt_Comm" hidden="1">'Notes'!$A$4</definedName>
    <definedName name="CA_Copy" hidden="1">'Capital Allowance (CA)'!$J$13:$N$13</definedName>
    <definedName name="CA_Disposal" hidden="1">'Capital Allowance (CA)'!$B$47</definedName>
    <definedName name="CA_Disposal_Assets" hidden="1">'Capital Allowance (CA)'!$B$45</definedName>
    <definedName name="CA_Disposal_Group" hidden="1">'Capital Allowance (CA)'!$J$45:$J$49</definedName>
    <definedName name="CA_Disposal_Last" hidden="1">'Capital Allowance (CA)'!$J$49</definedName>
    <definedName name="CA_Disposal_PIC_Assets" hidden="1">'CA (assets acquired under PIC)'!$B$30</definedName>
    <definedName name="CA_Disposal_Row" hidden="1">'Capital Allowance (CA)'!$J$45</definedName>
    <definedName name="CA_Ex_Asset" hidden="1">'Capital Allowance (CA)'!$B$16</definedName>
    <definedName name="CA_Ex_HP_Group" hidden="1">'Capital Allowance (CA)'!$L$35:$N$39</definedName>
    <definedName name="CA_Ex_HP_Row" hidden="1">'Capital Allowance (CA)'!$L$35:$N$35</definedName>
    <definedName name="CA_Ex_NoHP_Group" hidden="1">'Capital Allowance (CA)'!$L$16:$N$20</definedName>
    <definedName name="CA_Ex_NoHP_Row" hidden="1">'Capital Allowance (CA)'!$L$16:$N$16</definedName>
    <definedName name="CA_Ex_PIC_Asset" hidden="1">'CA (assets acquired under PIC)'!$B$12</definedName>
    <definedName name="CA_Ex_PIC_HP_Group" hidden="1">'CA (assets acquired under PIC)'!$F$20:$K$23</definedName>
    <definedName name="CA_Ex_PIC_HP_Row" hidden="1">'CA (assets acquired under PIC)'!$F$20:$K$20</definedName>
    <definedName name="CA_Ex_PIC_NoHP_Group" hidden="1">'CA (assets acquired under PIC)'!$F$13:$K$16</definedName>
    <definedName name="CA_Ex_PIC_NoHP_Row" hidden="1">'CA (assets acquired under PIC)'!$F$13:$K$13</definedName>
    <definedName name="CA_Existing_Asset_Hp" hidden="1">'Capital Allowance (CA)'!$B$35</definedName>
    <definedName name="CA_Existing_HP" hidden="1">'Capital Allowance (CA)'!$B$37</definedName>
    <definedName name="CA_Existing_NoHP" hidden="1">'Capital Allowance (CA)'!$B$18</definedName>
    <definedName name="CA_Existing_PIC_Asset_HP" hidden="1">'CA (assets acquired under PIC)'!$B$19</definedName>
    <definedName name="CA_Existing_PIC_HP" hidden="1">'CA (assets acquired under PIC)'!$B$21</definedName>
    <definedName name="CA_Existing_PIC_NoHP" hidden="1">'CA (assets acquired under PIC)'!$B$14</definedName>
    <definedName name="CA_Main_Desc_Asset" hidden="1">'Capital Allowance (HP) - Main'!#REF!</definedName>
    <definedName name="CA_NEW" hidden="1">'Capital Allowance - New'!$C$30</definedName>
    <definedName name="CA_NEW_Cost" hidden="1">'Capital Allowance - New'!$C$42</definedName>
    <definedName name="CA_NEW_Desc" hidden="1">'Capital Allowance - New'!$C$34</definedName>
    <definedName name="CA_NEW_YR" hidden="1">'Capital Allowance - New'!$C$38</definedName>
    <definedName name="CA_PIC_BA" hidden="1">'CA (assets acquired under PIC)'!$K$36</definedName>
    <definedName name="CA_PIC_BC" hidden="1">'CA (assets acquired under PIC)'!$L$36</definedName>
    <definedName name="CA_PIC_Disposal" hidden="1">'CA (assets acquired under PIC)'!$B$32</definedName>
    <definedName name="CA_PIC_IAAA" hidden="1">'CA (assets acquired under PIC)'!$J$25</definedName>
    <definedName name="CA_PICBA" hidden="1">'CA (assets acquired under PIC)'!$K$30</definedName>
    <definedName name="CA_Tot_AA" hidden="1">'Capital Allowance (CA)'!$K$41</definedName>
    <definedName name="CA_Tot_BA" hidden="1">'Capital Allowance (CA)'!$J$51</definedName>
    <definedName name="CA_Tot_BA_BC" hidden="1">'Capital Allowance (CA)'!$J$51</definedName>
    <definedName name="CA_Tot_BC" hidden="1">'Capital Allowance (CA)'!$K$51</definedName>
    <definedName name="CA_Tot_IA" hidden="1">'Capital Allowance (CA)'!$J$41</definedName>
    <definedName name="Cap_Allow" hidden="1">'Notes'!$A$26</definedName>
    <definedName name="Cap_Check" hidden="1">'R&amp;R Cost Schedule'!$C$27:$C$29</definedName>
    <definedName name="Carry_Back" hidden="1">'Notes'!#REF!</definedName>
    <definedName name="Comp_Exp_First" hidden="1">'Tax Computation'!$E$34</definedName>
    <definedName name="Comp_Exp_Last" hidden="1">'Tax Computation'!$E$60</definedName>
    <definedName name="Comp_Income_First" hidden="1">'Tax Computation'!$E$11</definedName>
    <definedName name="Comp_Income_Last" hidden="1">'Tax Computation'!$E$17</definedName>
    <definedName name="Comp_Oth_Inc_First" hidden="1">'Tax Computation'!$E$86</definedName>
    <definedName name="Comp_Oth_Inc_Last" hidden="1">'Tax Computation'!$E$93</definedName>
    <definedName name="CoyPart_YA" hidden="1">'Company''s Particulars'!$E$11</definedName>
    <definedName name="Ded_S14Q" hidden="1">'Notes'!$A$51</definedName>
    <definedName name="DeemedInc" hidden="1">'Notes'!$A$75</definedName>
    <definedName name="Dividend" hidden="1">'Notes'!$A$87</definedName>
    <definedName name="Donations" hidden="1">'Notes'!$A$94</definedName>
    <definedName name="Ex_HP_Life_First" hidden="1">'Capital Allowance (CA)'!$N$35</definedName>
    <definedName name="Ex_HP_Life_Last" hidden="1">'Capital Allowance (CA)'!$N$39</definedName>
    <definedName name="Ex_NoHP_Life_First" hidden="1">'Capital Allowance (CA)'!$N$16</definedName>
    <definedName name="Ex_NoHP_Life_Last" hidden="1">'Capital Allowance (CA)'!$N$20</definedName>
    <definedName name="Exp_Col_Add_Source_Inc" hidden="1">'Tax Computation'!$D$86:$D$93</definedName>
    <definedName name="Exp_Col_Donation" hidden="1">'Tax Computation'!$D$98:$D$99</definedName>
    <definedName name="Exp_Col_NonTax_DedExp" hidden="1">'Tax Computation'!$D$40:$D$60</definedName>
    <definedName name="Exp_Col_NonTax_Inc" hidden="1">'Tax Computation'!$D$21:$D$30</definedName>
    <definedName name="Exp_Col_Source_Inc" hidden="1">'Tax Computation'!$D$11:$D$17</definedName>
    <definedName name="Exp_Coll_Exp" hidden="1">'Tax Computation'!$E$40</definedName>
    <definedName name="Exp_Rent" hidden="1">'Notes'!$A$108</definedName>
    <definedName name="Foreign_Exc" hidden="1">'Notes'!$A$115</definedName>
    <definedName name="FSIE" hidden="1">'Notes'!$A$136</definedName>
    <definedName name="Further_Ded" hidden="1">'Notes'!$A$151</definedName>
    <definedName name="Inc" hidden="1">'Tax Computation'!$D$15</definedName>
    <definedName name="Income" hidden="1">'Tax Computation'!$D$13:$F$17</definedName>
    <definedName name="Int_Res" hidden="1">'Notes'!$A$159</definedName>
    <definedName name="IntAdj" hidden="1">'Interest Adjustment Schedule'!$F$39</definedName>
    <definedName name="IntAdj_Investment" hidden="1">'Interest Adjustment Schedule'!$E$9</definedName>
    <definedName name="Med_Amt" localSheetId="7" hidden="1">'Medical Expense Schedule'!$E$16</definedName>
    <definedName name="Med_Tot_Amt" localSheetId="7" hidden="1">'Medical Expense Schedule'!$E$24</definedName>
    <definedName name="Medical_Disallowed" hidden="1">'Medical Expense Schedule'!$E$30</definedName>
    <definedName name="Medical_Exp" hidden="1">'Notes'!$A$171</definedName>
    <definedName name="Medical_QualifyCond" hidden="1">'Medical Expense Schedule'!$J$11</definedName>
    <definedName name="Medical_Rem" hidden="1">'Medical Expense Schedule'!$J$9</definedName>
    <definedName name="Net_Pro_Loss" hidden="1">'Notes'!$A$192</definedName>
    <definedName name="Net_Rent" hidden="1">'Notes'!$A$198</definedName>
    <definedName name="Net_Rental_Inc" hidden="1">'Tax Computation'!$E$87</definedName>
    <definedName name="New_Coys" hidden="1">'Notes'!$A$243</definedName>
    <definedName name="Not_Ded_Exp" hidden="1">'Notes'!$A$205</definedName>
    <definedName name="Notes" hidden="1">'Notes'!$B$2</definedName>
    <definedName name="Notes_Agt_Commission" hidden="1">'Notes'!$B$4</definedName>
    <definedName name="Notes_BA" hidden="1">'Notes'!$B$15</definedName>
    <definedName name="Notes_BA_BC" hidden="1">'Notes'!$B$11</definedName>
    <definedName name="Notes_BC" hidden="1">'Notes'!$B$19</definedName>
    <definedName name="Notes_CA" hidden="1">'Notes'!$B$26</definedName>
    <definedName name="Notes_CIT_Rebate" hidden="1">'Notes'!$B$41</definedName>
    <definedName name="Notes_DeemedInc" hidden="1">'Notes'!$B$75</definedName>
    <definedName name="Notes_Dividend" hidden="1">'Notes'!$B$87</definedName>
    <definedName name="Notes_Donations" hidden="1">'Notes'!$B$94</definedName>
    <definedName name="Notes_Exp_RentalInc" hidden="1">'Notes'!$B$108</definedName>
    <definedName name="Notes_ForeignExchange" hidden="1">'Notes'!$B$115</definedName>
    <definedName name="Notes_ForeignSourceInc" hidden="1">'Notes'!$B$136</definedName>
    <definedName name="Notes_FurtherDed" hidden="1">'Notes'!$B$151</definedName>
    <definedName name="Notes_InterestAdj" hidden="1">'Notes'!$B$159</definedName>
    <definedName name="Notes_MedicalExp" hidden="1">'Notes'!$B$171</definedName>
    <definedName name="Notes_NetPL" hidden="1">'Notes'!$B$192</definedName>
    <definedName name="Notes_NetRentInc" hidden="1">'Notes'!$B$198</definedName>
    <definedName name="Notes_NotDedExp" hidden="1">'Notes'!$B$205</definedName>
    <definedName name="Notes_Prov_BadDoubtfulDebts" hidden="1">'Notes'!$B$215</definedName>
    <definedName name="Notes_RnR" hidden="1">'Notes'!$B$51</definedName>
    <definedName name="Notes_TaxExempt" hidden="1">'Notes'!$B$243</definedName>
    <definedName name="Notes_TaxExempt_NewCoy" hidden="1">'Notes'!$B$245</definedName>
    <definedName name="Notes_UnutilCA" hidden="1">'Notes'!$B$313</definedName>
    <definedName name="Notes_UnutilDonation" hidden="1">'Notes'!$B$323</definedName>
    <definedName name="Notes_UnutilLoss" hidden="1">'Notes'!$B$335</definedName>
    <definedName name="Notes_UnutilS14Q" hidden="1">'Notes'!$B$62</definedName>
    <definedName name="NR" hidden="1">'Tax Computation'!$D$27</definedName>
    <definedName name="NT_Rcpt_First" hidden="1">'Tax Computation'!$E$21</definedName>
    <definedName name="NT_Rcpt_Last" hidden="1">'Tax Computation'!$E$30</definedName>
    <definedName name="OtherExp" hidden="1">'Tax Computation'!$D$58</definedName>
    <definedName name="OtherInc" hidden="1">'Tax Computation'!$D$91</definedName>
    <definedName name="PIC" hidden="1">'Tax Computation'!#REF!</definedName>
    <definedName name="_xlnm.Print_Area" localSheetId="11" hidden="1">'CA (assets acquired under PIC)'!$A$9:$O$39</definedName>
    <definedName name="_xlnm.Print_Area" localSheetId="9" hidden="1">'Capital Allowance - New'!$A$8:$L$48</definedName>
    <definedName name="_xlnm.Print_Area" localSheetId="12" hidden="1">'Capital Allowance (CA)'!$A$1:$N$53</definedName>
    <definedName name="_xlnm.Print_Area" localSheetId="10" hidden="1">'Capital Allowance (HP) - Main'!$B$11:$V$21</definedName>
    <definedName name="_xlnm.Print_Area" localSheetId="13" hidden="1">'Capital Allowance Summary'!$A$1:$N$19</definedName>
    <definedName name="_xlnm.Print_Area" localSheetId="3" hidden="1">'Company''s Particulars'!$B$2:$I$18</definedName>
    <definedName name="_xlnm.Print_Area" localSheetId="6" hidden="1">'Interest Adjustment Schedule'!$B$1:$G$43</definedName>
    <definedName name="_xlnm.Print_Area" localSheetId="1" hidden="1">'Introduction'!$B$1:$K$36</definedName>
    <definedName name="_xlnm.Print_Area" localSheetId="7" hidden="1">'Medical Expense Schedule'!$B$2:$K$30</definedName>
    <definedName name="_xlnm.Print_Area" localSheetId="8" hidden="1">'R&amp;R Cost Schedule'!$B$2:$H$36</definedName>
    <definedName name="_xlnm.Print_Area" localSheetId="5" hidden="1">'Rental Income Schedule'!$A$1:$G$35</definedName>
    <definedName name="_xlnm.Print_Area" localSheetId="4" hidden="1">'Tax Computation'!$A$4:$I$116</definedName>
    <definedName name="_xlnm.Print_Area" localSheetId="2" hidden="1">'Using the Basic Tax Calculator'!$B$2:$K$32</definedName>
    <definedName name="_xlnm.Print_Titles" localSheetId="11" hidden="1">'CA (assets acquired under PIC)'!$1:$8</definedName>
    <definedName name="_xlnm.Print_Titles" localSheetId="12" hidden="1">'Capital Allowance (CA)'!$1:$6</definedName>
    <definedName name="_xlnm.Print_Titles" localSheetId="10" hidden="1">'Capital Allowance (HP) - Main'!$B:$B,'Capital Allowance (HP) - Main'!$5:$10</definedName>
    <definedName name="_xlnm.Print_Titles" localSheetId="13" hidden="1">'Capital Allowance Summary'!$1:$7</definedName>
    <definedName name="_xlnm.Print_Titles" localSheetId="6" hidden="1">'Interest Adjustment Schedule'!$1:$6</definedName>
    <definedName name="_xlnm.Print_Titles" localSheetId="7" hidden="1">'Medical Expense Schedule'!$1:$6</definedName>
    <definedName name="_xlnm.Print_Titles" localSheetId="8" hidden="1">'R&amp;R Cost Schedule'!$1:$6</definedName>
    <definedName name="_xlnm.Print_Titles" localSheetId="5" hidden="1">'Rental Income Schedule'!$1:$6</definedName>
    <definedName name="_xlnm.Print_Titles" localSheetId="4" hidden="1">'Tax Computation'!$1:$6</definedName>
    <definedName name="Prov_Bad_Doubt" hidden="1">'Notes'!$A$215</definedName>
    <definedName name="Rebate" hidden="1">'Notes'!$A$41</definedName>
    <definedName name="Rent_Agt_Comm" hidden="1">'Rental Income Schedule'!$D$29</definedName>
    <definedName name="Rent_Exp_Amt" hidden="1">'Rental Income Schedule'!$D$25</definedName>
    <definedName name="Rent_Net" hidden="1">'Rental Income Schedule'!$E$35</definedName>
    <definedName name="Rent_Oth_Amt" hidden="1">'Rental Income Schedule'!$D$33</definedName>
    <definedName name="Rent_VacantPeriod" hidden="1">'Rental Income Schedule'!$D$18</definedName>
    <definedName name="Rental" hidden="1">'Rental Income Schedule'!$C$33</definedName>
    <definedName name="RR_Amt" hidden="1">'R&amp;R Cost Schedule'!$H$11</definedName>
    <definedName name="RR_Date" hidden="1">'R&amp;R Cost Schedule'!$B$12</definedName>
    <definedName name="RR_Ded_Claim" hidden="1">'R&amp;R Cost Schedule'!$B$24</definedName>
    <definedName name="RR_S14Q" hidden="1">'R&amp;R Cost Schedule'!$E$32</definedName>
    <definedName name="RR_Tot_Amt" hidden="1">'R&amp;R Cost Schedule'!$H$22</definedName>
    <definedName name="TaxComp_AdjPLB4CA" hidden="1">'Tax Computation'!$F$71</definedName>
    <definedName name="TaxComp_AfterDonations" hidden="1">'Tax Computation'!$F$101</definedName>
    <definedName name="TaxComp_BA" hidden="1">'Tax Computation'!$E$77</definedName>
    <definedName name="TaxComp_BC" hidden="1">'Tax Computation'!$E$74</definedName>
    <definedName name="TaxComp_CIT_Rebate" hidden="1">'Tax Computation'!$F$107</definedName>
    <definedName name="TaxComp_CYCA" hidden="1">'Tax Computation'!$E$76</definedName>
    <definedName name="TaxComp_DeemInc" hidden="1">'Tax Computation'!$F$67</definedName>
    <definedName name="TaxComp_Donation" hidden="1">'Tax Computation'!$E$98</definedName>
    <definedName name="TaxComp_ExemptAmt" hidden="1">'Tax Computation'!$F$103</definedName>
    <definedName name="TaxComp_ForeignExchange" hidden="1">'Tax Computation'!$E$23</definedName>
    <definedName name="TaxComp_ForeignSourceInc" hidden="1">'Tax Computation'!$E$24</definedName>
    <definedName name="TaxComp_FurtherDed" hidden="1">'Tax Computation'!$F$69</definedName>
    <definedName name="TaxComp_Inc" hidden="1">'Tax Computation'!$D$16:$E$16</definedName>
    <definedName name="TaxComp_IntAdj" hidden="1">'Tax Computation'!$E$50</definedName>
    <definedName name="TaxComp_Med" hidden="1">'Tax Computation'!$E$36</definedName>
    <definedName name="TaxComp_NetPL" hidden="1">'Tax Computation'!$F$8</definedName>
    <definedName name="TaxComp_NR" hidden="1">'Tax Computation'!$D$29:$E$29</definedName>
    <definedName name="TaxComp_Oth" hidden="1">'Tax Computation'!$D$56</definedName>
    <definedName name="TaxComp_OtherExp" hidden="1">'Tax Computation'!$D$59:$E$59</definedName>
    <definedName name="TaxComp_Others" hidden="1">'Tax Computation'!$D$92:$E$92</definedName>
    <definedName name="TaxComp_PIC" hidden="1">'Tax Computation'!#REF!</definedName>
    <definedName name="TaxComp_Prov" hidden="1">'Tax Computation'!$E$54</definedName>
    <definedName name="TaxComp_S14Q" hidden="1">'Tax Computation'!$F$64</definedName>
    <definedName name="TaxComp_SeparateSrcInc" hidden="1">'Tax Computation'!$F$94</definedName>
    <definedName name="TaxComp_Unutil_Loss" hidden="1">'Tax Computation'!$F$81</definedName>
    <definedName name="TaxComp_UnutilCA" hidden="1">'Tax Computation'!$E$75</definedName>
    <definedName name="TaxComp_UnutilDona" hidden="1">'Tax Computation'!$E$97</definedName>
    <definedName name="Total_BA" hidden="1">'Capital Allowance Summary'!$I$15</definedName>
    <definedName name="Total_BC" hidden="1">'Capital Allowance Summary'!$I$19</definedName>
    <definedName name="Unutil_CA" hidden="1">'Notes'!$A$313</definedName>
    <definedName name="Unutil_Donations" hidden="1">'Notes'!$A$323</definedName>
    <definedName name="Unutil_Loss" hidden="1">'Notes'!$A$335</definedName>
  </definedNames>
  <calcPr fullCalcOnLoad="1"/>
</workbook>
</file>

<file path=xl/comments10.xml><?xml version="1.0" encoding="utf-8"?>
<comments xmlns="http://schemas.openxmlformats.org/spreadsheetml/2006/main">
  <authors>
    <author>inlbtma</author>
    <author>Jacqueline BEK (IRAS)</author>
  </authors>
  <commentList>
    <comment ref="E10" authorId="0">
      <text>
        <r>
          <rPr>
            <b/>
            <sz val="8"/>
            <rFont val="Tahoma"/>
            <family val="2"/>
          </rPr>
          <t>Please enter the Company's Name and Tax Reference Number in the "Company's Particulars" tab.</t>
        </r>
      </text>
    </comment>
    <comment ref="G34" authorId="1">
      <text>
        <r>
          <rPr>
            <sz val="8"/>
            <rFont val="Tahoma"/>
            <family val="2"/>
          </rPr>
          <t>Number of characters</t>
        </r>
      </text>
    </comment>
  </commentList>
</comments>
</file>

<file path=xl/comments11.xml><?xml version="1.0" encoding="utf-8"?>
<comments xmlns="http://schemas.openxmlformats.org/spreadsheetml/2006/main">
  <authors>
    <author>inlbtma</author>
  </authors>
  <commentList>
    <comment ref="C7" authorId="0">
      <text>
        <r>
          <rPr>
            <b/>
            <sz val="8"/>
            <rFont val="Tahoma"/>
            <family val="2"/>
          </rPr>
          <t>Please enter the Company's Name and Tax Reference Number in the "Company's Particulars" tab.</t>
        </r>
      </text>
    </comment>
    <comment ref="M7" authorId="0">
      <text>
        <r>
          <rPr>
            <b/>
            <sz val="8"/>
            <rFont val="Tahoma"/>
            <family val="2"/>
          </rPr>
          <t xml:space="preserve">Please enter the Company's Name and Tax Reference Number in the "Company's Particulars" tab
</t>
        </r>
        <r>
          <rPr>
            <sz val="8"/>
            <rFont val="Tahoma"/>
            <family val="2"/>
          </rPr>
          <t xml:space="preserve">
</t>
        </r>
      </text>
    </comment>
  </commentList>
</comments>
</file>

<file path=xl/comments12.xml><?xml version="1.0" encoding="utf-8"?>
<comments xmlns="http://schemas.openxmlformats.org/spreadsheetml/2006/main">
  <authors>
    <author>inlbtma</author>
    <author>Tong Mei Jacqueline, Bek</author>
  </authors>
  <commentList>
    <comment ref="D5" authorId="0">
      <text>
        <r>
          <rPr>
            <b/>
            <sz val="8"/>
            <rFont val="Tahoma"/>
            <family val="2"/>
          </rPr>
          <t>Please enter the Company's Name and Tax Reference Number in the "Company's Particulars" tab.</t>
        </r>
      </text>
    </comment>
    <comment ref="J9" authorId="1">
      <text>
        <r>
          <rPr>
            <sz val="9"/>
            <rFont val="Tahoma"/>
            <family val="2"/>
          </rPr>
          <t>For more information on how to calculate capital allowances, please refer to www.iras.gov.sg &gt; Businesses &gt; Companies &gt;  Working out Corporate Income Taxes &gt; Claiming Allowances &gt; Capital Allowances.</t>
        </r>
      </text>
    </comment>
  </commentList>
</comments>
</file>

<file path=xl/comments13.xml><?xml version="1.0" encoding="utf-8"?>
<comments xmlns="http://schemas.openxmlformats.org/spreadsheetml/2006/main">
  <authors>
    <author>inlbtma</author>
    <author>Tong Mei Jacqueline, Bek</author>
  </authors>
  <commentList>
    <comment ref="C3" authorId="0">
      <text>
        <r>
          <rPr>
            <b/>
            <sz val="8"/>
            <rFont val="Tahoma"/>
            <family val="2"/>
          </rPr>
          <t>Please enter the Company's Name and Tax Reference Number in the "Company's Particulars" tab.</t>
        </r>
      </text>
    </comment>
    <comment ref="J7" authorId="1">
      <text>
        <r>
          <rPr>
            <sz val="9"/>
            <rFont val="Tahoma"/>
            <family val="2"/>
          </rPr>
          <t>For more information on how to calculate capital allowances, please refer to www.iras.gov.sg &gt; Businesses &gt; Companies &gt;  Working out Corporate Income Taxes &gt; Claiming Allowances &gt; Capital Allowances.</t>
        </r>
      </text>
    </comment>
    <comment ref="K7" authorId="1">
      <text>
        <r>
          <rPr>
            <sz val="9"/>
            <rFont val="Tahoma"/>
            <family val="2"/>
          </rPr>
          <t>For more information on how to calculate capital allowances, please refer to www.iras.gov.sg &gt; Businesses &gt; Companies &gt;  Working out Corporate Income Taxes &gt; Claiming Allowances &gt; Capital Allowances.</t>
        </r>
      </text>
    </comment>
  </commentList>
</comments>
</file>

<file path=xl/comments14.xml><?xml version="1.0" encoding="utf-8"?>
<comments xmlns="http://schemas.openxmlformats.org/spreadsheetml/2006/main">
  <authors>
    <author>inlbtma</author>
  </authors>
  <commentList>
    <comment ref="C3" authorId="0">
      <text>
        <r>
          <rPr>
            <b/>
            <sz val="8"/>
            <rFont val="Tahoma"/>
            <family val="2"/>
          </rPr>
          <t>Please enter the Company's Name and Tax Reference Number in the "Company's Particulars" tab</t>
        </r>
        <r>
          <rPr>
            <sz val="8"/>
            <rFont val="Tahoma"/>
            <family val="2"/>
          </rPr>
          <t xml:space="preserve">
</t>
        </r>
      </text>
    </comment>
  </commentList>
</comments>
</file>

<file path=xl/comments6.xml><?xml version="1.0" encoding="utf-8"?>
<comments xmlns="http://schemas.openxmlformats.org/spreadsheetml/2006/main">
  <authors>
    <author>Tong Mei Jacqueline, Bek</author>
  </authors>
  <commentList>
    <comment ref="E35" authorId="0">
      <text>
        <r>
          <rPr>
            <b/>
            <sz val="9"/>
            <rFont val="Tahoma"/>
            <family val="2"/>
          </rPr>
          <t>Expenses in excess of rental income will be disregarded.</t>
        </r>
      </text>
    </comment>
    <comment ref="D4" authorId="0">
      <text>
        <r>
          <rPr>
            <b/>
            <sz val="9"/>
            <rFont val="Tahoma"/>
            <family val="2"/>
          </rPr>
          <t>Please enter the Company's Name and Tax Reference Number in the "Company's Particulars" tab.</t>
        </r>
      </text>
    </comment>
  </commentList>
</comments>
</file>

<file path=xl/comments7.xml><?xml version="1.0" encoding="utf-8"?>
<comments xmlns="http://schemas.openxmlformats.org/spreadsheetml/2006/main">
  <authors>
    <author>inlbtma</author>
  </authors>
  <commentList>
    <comment ref="C4" authorId="0">
      <text>
        <r>
          <rPr>
            <b/>
            <sz val="8"/>
            <rFont val="Tahoma"/>
            <family val="2"/>
          </rPr>
          <t>Please enter the Company's Name and Tax Reference Number in the "Company's Particulars" tab.</t>
        </r>
      </text>
    </comment>
  </commentList>
</comments>
</file>

<file path=xl/comments8.xml><?xml version="1.0" encoding="utf-8"?>
<comments xmlns="http://schemas.openxmlformats.org/spreadsheetml/2006/main">
  <authors>
    <author>inlbtma</author>
  </authors>
  <commentList>
    <comment ref="D4" authorId="0">
      <text>
        <r>
          <rPr>
            <b/>
            <sz val="8"/>
            <rFont val="Tahoma"/>
            <family val="2"/>
          </rPr>
          <t>Please enter the Company's Name and Tax Reference Number in the "Company's Particulars" tab.</t>
        </r>
      </text>
    </comment>
  </commentList>
</comments>
</file>

<file path=xl/comments9.xml><?xml version="1.0" encoding="utf-8"?>
<comments xmlns="http://schemas.openxmlformats.org/spreadsheetml/2006/main">
  <authors>
    <author>inlbtma</author>
    <author>Tong Mei Jacqueline, Bek</author>
    <author>Jacqueline BEK (IRAS)</author>
  </authors>
  <commentList>
    <comment ref="C4" authorId="0">
      <text>
        <r>
          <rPr>
            <b/>
            <sz val="8"/>
            <rFont val="Tahoma"/>
            <family val="2"/>
          </rPr>
          <t>Please enter the Company's Name and Tax Reference Number in the "Company's Particulars" tab.</t>
        </r>
      </text>
    </comment>
    <comment ref="H22" authorId="1">
      <text>
        <r>
          <rPr>
            <b/>
            <sz val="9"/>
            <rFont val="Tahoma"/>
            <family val="2"/>
          </rPr>
          <t>The deduction is subject to an expenditure cap of $300,000 for every 3-year period.</t>
        </r>
        <r>
          <rPr>
            <sz val="9"/>
            <rFont val="Tahoma"/>
            <family val="2"/>
          </rPr>
          <t xml:space="preserve">
</t>
        </r>
      </text>
    </comment>
    <comment ref="E32" authorId="2">
      <text>
        <r>
          <rPr>
            <b/>
            <sz val="9"/>
            <rFont val="Tahoma"/>
            <family val="2"/>
          </rPr>
          <t>Please ensure that the claimed amount of qualifying R&amp;R costs incurred falls within the expenditure cap of $300,000 for every 3-year period.</t>
        </r>
        <r>
          <rPr>
            <sz val="9"/>
            <rFont val="Tahoma"/>
            <family val="2"/>
          </rPr>
          <t xml:space="preserve">
</t>
        </r>
      </text>
    </comment>
  </commentList>
</comments>
</file>

<file path=xl/sharedStrings.xml><?xml version="1.0" encoding="utf-8"?>
<sst xmlns="http://schemas.openxmlformats.org/spreadsheetml/2006/main" count="622" uniqueCount="509">
  <si>
    <t>UNUTILISED LOSSES</t>
  </si>
  <si>
    <t>UNUTILISED DONATIONS</t>
  </si>
  <si>
    <t>2)</t>
  </si>
  <si>
    <t>3)</t>
  </si>
  <si>
    <t>4)</t>
  </si>
  <si>
    <t>(Click here to enter details of capital allowance claim)</t>
  </si>
  <si>
    <t>COMPANY'S PARTICULARS</t>
  </si>
  <si>
    <t>Motor vehicle expenses applicable to S-plate cars</t>
  </si>
  <si>
    <t>Interest adjustment</t>
  </si>
  <si>
    <t>Remarks for Formulae</t>
  </si>
  <si>
    <t>Year of Assessment</t>
  </si>
  <si>
    <t>x</t>
  </si>
  <si>
    <t>User Guide</t>
  </si>
  <si>
    <t>Gross rental income</t>
  </si>
  <si>
    <t>Property tax</t>
  </si>
  <si>
    <t>Expenses incurred in earning rental income</t>
  </si>
  <si>
    <t>Non-Income Producing Assets</t>
  </si>
  <si>
    <t xml:space="preserve">  Investment - subsidiaries</t>
  </si>
  <si>
    <t xml:space="preserve">  Investment - associated companies</t>
  </si>
  <si>
    <t>Total</t>
  </si>
  <si>
    <t>Total Assets</t>
  </si>
  <si>
    <t xml:space="preserve">  Club membership</t>
  </si>
  <si>
    <t xml:space="preserve">  Loan interest</t>
  </si>
  <si>
    <t>Interest on non-income producing assets</t>
  </si>
  <si>
    <t xml:space="preserve">  =  </t>
  </si>
  <si>
    <t xml:space="preserve"> </t>
  </si>
  <si>
    <t>(Click here to enter details and calculate the interest adjustment)</t>
  </si>
  <si>
    <t>Insurance</t>
  </si>
  <si>
    <t>Repairs and maintenance</t>
  </si>
  <si>
    <t>Interest expenses</t>
  </si>
  <si>
    <t>Others (please specify):</t>
  </si>
  <si>
    <t>Net rental income</t>
  </si>
  <si>
    <t>(Click here to enter details and calculate the net rental income)</t>
  </si>
  <si>
    <t>YA of purchase</t>
  </si>
  <si>
    <t>TAX COMPUTATION FOR TRADING COMPANY</t>
  </si>
  <si>
    <t>sum B10:B11</t>
  </si>
  <si>
    <t>C24 = "Int Adj" F33, returns "0" if no int adj needed</t>
  </si>
  <si>
    <t>sum B20:B31</t>
  </si>
  <si>
    <t>Enter a positive figure (without minus sign)</t>
  </si>
  <si>
    <t>C35 - C37</t>
  </si>
  <si>
    <t>C38 -  C40</t>
  </si>
  <si>
    <t>INTEREST ADJUSTMENT SCHEDULE</t>
  </si>
  <si>
    <t>RENTAL INCOME SCHEDULE</t>
  </si>
  <si>
    <t>Period of rental in basis period:</t>
  </si>
  <si>
    <t>Vacant period, if any:</t>
  </si>
  <si>
    <t>Others, please specify:</t>
  </si>
  <si>
    <t>Agent's commission</t>
  </si>
  <si>
    <t>2 decimal places</t>
  </si>
  <si>
    <t>Unutilised losses c/f</t>
  </si>
  <si>
    <t>Unutilised capital allowances c/f</t>
  </si>
  <si>
    <t>Unutilised donations c/f</t>
  </si>
  <si>
    <t>For this summary box, to use formulae to extract necessary data from tax comp above.</t>
  </si>
  <si>
    <t>Computer</t>
  </si>
  <si>
    <t>Furniture &amp; Fittings</t>
  </si>
  <si>
    <t>Motor Vehicle</t>
  </si>
  <si>
    <t>Office Equipment</t>
  </si>
  <si>
    <t>Fill in the cost of the fixed asset</t>
  </si>
  <si>
    <t>Click this button after entering the information for each fixed asset</t>
  </si>
  <si>
    <t>Year of Assessment:</t>
  </si>
  <si>
    <t>Description of assets</t>
  </si>
  <si>
    <t>Description of Asset</t>
  </si>
  <si>
    <t>No. of years of working life</t>
  </si>
  <si>
    <t>Cost</t>
  </si>
  <si>
    <t>Principal paid during the year (excluding interest, including downpayment)</t>
  </si>
  <si>
    <t>Tax written down value c/f</t>
  </si>
  <si>
    <t>No. of years of working life c/f</t>
  </si>
  <si>
    <t>C18+C31</t>
  </si>
  <si>
    <t>Depreciation</t>
  </si>
  <si>
    <t>Chargeable Income (before exempt amount)</t>
  </si>
  <si>
    <t>SUB-TOTAL 6</t>
  </si>
  <si>
    <t>IF(D72&lt;0,D72+D74,D72-D74)</t>
  </si>
  <si>
    <t>Chargeable Income (after exempt amount)</t>
  </si>
  <si>
    <t>S$</t>
  </si>
  <si>
    <t>Note</t>
  </si>
  <si>
    <t>Tax written down value b/f</t>
  </si>
  <si>
    <t>Amount</t>
  </si>
  <si>
    <t>Sales Proceeds</t>
  </si>
  <si>
    <t>Capital allowance claimed</t>
  </si>
  <si>
    <t>X</t>
  </si>
  <si>
    <t>Y</t>
  </si>
  <si>
    <t>Z</t>
  </si>
  <si>
    <t>First year</t>
  </si>
  <si>
    <t>Second year</t>
  </si>
  <si>
    <t>Third year</t>
  </si>
  <si>
    <t>Fourth year</t>
  </si>
  <si>
    <t>Fifth year</t>
  </si>
  <si>
    <t>Amortisation</t>
  </si>
  <si>
    <t>Bad debts (non-trade)</t>
  </si>
  <si>
    <t>to fetch data from Rental Inc Sch C23</t>
  </si>
  <si>
    <t>Goodwill payment</t>
  </si>
  <si>
    <t>Income tax</t>
  </si>
  <si>
    <t>Installation of equipment or assets</t>
  </si>
  <si>
    <t>Please enter the details in the "Interest Adjustment Schedule" to compute the interest adjustment.</t>
  </si>
  <si>
    <t xml:space="preserve">Legal or professional fees relating to loan arrangement / increase in share capital </t>
  </si>
  <si>
    <t>See General Note 7 of Explanatory Notes on Form C 2006.</t>
  </si>
  <si>
    <t>Penalties and fines</t>
  </si>
  <si>
    <t>Provision for bad and doubtful debts (general)</t>
  </si>
  <si>
    <t>Provision for obsolete stocks (general)</t>
  </si>
  <si>
    <t>Generally, an expense will not be deductible if it is prohibited under the Income Tax Act, capital in nature or a contingent liability.</t>
  </si>
  <si>
    <t>C44 + C50</t>
  </si>
  <si>
    <t>If sub-total 6 is &gt; 0, equal to sub-total 6. Otherwise, will show "0"</t>
  </si>
  <si>
    <t xml:space="preserve">  Amount owing by associated company (non-trade)</t>
  </si>
  <si>
    <t xml:space="preserve">  Amount owing by subsidiaries (non-trade)</t>
  </si>
  <si>
    <t xml:space="preserve">  Investment - others</t>
  </si>
  <si>
    <t xml:space="preserve">  Other debtor(s)</t>
  </si>
  <si>
    <t xml:space="preserve">  Provision for stock obsolescence</t>
  </si>
  <si>
    <t xml:space="preserve">  Others</t>
  </si>
  <si>
    <t>a) B70 = fetch data from  "rental income sch" C25 (if deficit, to fetch value "0")
b) C70 = sum B67:B70</t>
  </si>
  <si>
    <t>If "Company's Info" B10 is not blank, to compute full tax exemption (i.e. CI before exempt amt or $100,000, whichever is lower). 
Otherwise, apply partial tax exemption rules (1st $10,000, $7,500 exempt; next $90,000, $45,000 exempt; max exempt amount = $52,500)
Normal rounding rules (&gt;5, roundup, &lt;=5, rounddown)</t>
  </si>
  <si>
    <t>(C65/(IF(D59&lt;0,0,D59)+D68)*D80)</t>
  </si>
  <si>
    <t>A</t>
  </si>
  <si>
    <t>FE</t>
  </si>
  <si>
    <t>PE</t>
  </si>
  <si>
    <t>B</t>
  </si>
  <si>
    <t>C</t>
  </si>
  <si>
    <t>((10000*0.75)+(0.5*(D80-10000)))</t>
  </si>
  <si>
    <t>(D80-(C65/(IF(D59&lt;0,0,D59)+D68)*D80))</t>
  </si>
  <si>
    <t>S12</t>
  </si>
  <si>
    <t>(D52+D68-(D54+D55))</t>
  </si>
  <si>
    <t>S34</t>
  </si>
  <si>
    <t>(D54+D55)</t>
  </si>
  <si>
    <t>D52+D68-(D54+D55)</t>
  </si>
  <si>
    <t>S23</t>
  </si>
  <si>
    <t>D58-(D52+D68-D54-D55)</t>
  </si>
  <si>
    <t>S45</t>
  </si>
  <si>
    <t>D</t>
  </si>
  <si>
    <t>(ABS(D52)+D58-D77)-(D68-(D54+D55))</t>
  </si>
  <si>
    <t>Exempt Amt</t>
  </si>
  <si>
    <t>UCA</t>
  </si>
  <si>
    <t>UL</t>
  </si>
  <si>
    <t>UD</t>
  </si>
  <si>
    <t>(D61+D71)-(D52+D68-(D54+D55)-D58)</t>
  </si>
  <si>
    <t>(D52+D68-(D54+D55)-D58)</t>
  </si>
  <si>
    <t>Club membership - entrance fees</t>
  </si>
  <si>
    <t>Motor vehicle expenses applicable to Q-plate cars with COE registered on or after 01.04.1998</t>
  </si>
  <si>
    <t>Less: Unutilised losses brought forward</t>
  </si>
  <si>
    <t>Less: Unutilised donations brought forward</t>
  </si>
  <si>
    <t xml:space="preserve">Less: Exempt amount </t>
  </si>
  <si>
    <t>SUB-TOTAL 7</t>
  </si>
  <si>
    <t>IF(D75&lt;0,D75+D77,D75-D77)</t>
  </si>
  <si>
    <t>Name of Company:</t>
  </si>
  <si>
    <t>1st Year of Assessment upon incorporation</t>
  </si>
  <si>
    <t>Disposals during the year</t>
  </si>
  <si>
    <t>Address of property rented out:</t>
  </si>
  <si>
    <t>Description of button</t>
  </si>
  <si>
    <t>Please read before using:</t>
  </si>
  <si>
    <t xml:space="preserve">  Overdraft interest</t>
  </si>
  <si>
    <t xml:space="preserve">  Bank interest</t>
  </si>
  <si>
    <t>Plant &amp; Machinery</t>
  </si>
  <si>
    <t>Number of years of working life</t>
  </si>
  <si>
    <t>Cost of asset</t>
  </si>
  <si>
    <t>Total principal amount paid per financial year (including downpayment, if any, and excluding interest)</t>
  </si>
  <si>
    <t>EXPENSES INCURRED IN EARNING RENTAL INCOME</t>
  </si>
  <si>
    <t>Agent's commission incurred to secure the first tenant for the company's first property rented out is not tax deductible.</t>
  </si>
  <si>
    <t>AGENT'S COMMISSION</t>
  </si>
  <si>
    <t/>
  </si>
  <si>
    <t>4. After entering the details for each asset, please click on the "Enter" button before continuing to key in a new set of values for the next asset.</t>
  </si>
  <si>
    <t>Navigation button</t>
  </si>
  <si>
    <t>Others</t>
  </si>
  <si>
    <t>Choose the number of years over which you are claiming capital allowance</t>
  </si>
  <si>
    <t>Expenses relating to a vacant property are not tax deductible. If the property is only rented out for a portion of a year, the expenses relating to the vacant period should not be included in the yellow boxes under "Expenses incurred".</t>
  </si>
  <si>
    <t>UNUTILISED CAPITAL ALLOWANCES</t>
  </si>
  <si>
    <t>Fixed assets written off</t>
  </si>
  <si>
    <t xml:space="preserve">  Amount owing by related companies (non-trade)</t>
  </si>
  <si>
    <t>Existing Assets (non-HP)</t>
  </si>
  <si>
    <t>Existing Assets (HP)</t>
  </si>
  <si>
    <t>Assets Under Hire Purchase Terms (HP)</t>
  </si>
  <si>
    <t>No. of years of working life b/f</t>
  </si>
  <si>
    <t>Less: Tax previously assessed</t>
  </si>
  <si>
    <t>Foreign exchange gain on non-trade or capital transactions</t>
  </si>
  <si>
    <t>Foreign exchange loss on non-trade or capital transactions</t>
  </si>
  <si>
    <t>NOT DEDUCTIBLE EXPENSES</t>
  </si>
  <si>
    <t>CAPITAL ALLOWANCES</t>
  </si>
  <si>
    <t>(If the company is not claiming tax exemption for start-ups, leave the yellow box empty.)</t>
  </si>
  <si>
    <t>With effect from 1st January 2005, companies with annual periods beginning on or after 1st January 2005 have to comply with Financial Reporting Standard 39 (FRS 39) - Financial Instruments: Recognition and Measurement for accounting purposes.</t>
  </si>
  <si>
    <t xml:space="preserve">With the adoption of the FRS 39 for accounting purposes, companies will now have to reflect their financial assets and liabilities at market value in their financial statements.  Any impairment losses incurred to reflect the assets at market value will be transferred to the profit and loss account. </t>
  </si>
  <si>
    <t>Specifically for accounts receivables on revenue account, impairment losses incurred under FRS 39 will be allowed as a tax deduction under the FRS 39 tax treatment.</t>
  </si>
  <si>
    <t>With the adoption of the FRS 39 for accounting purposes, the income tax treatment of financial assets and liabilities has been changed and is referred to as the "FRS 39 tax treatment".</t>
  </si>
  <si>
    <t>The FRS 39 tax treatment will be the default tax treatment for all taxpayers that adopt FRS 39 for accounting purposes.  However, a taxpayer can elect in writing to remain on the current tax treatment (pre-FRS 39 tax treatment).</t>
  </si>
  <si>
    <t>Therefore, for taxpayers who elect to remain on pre-FRS 39 tax treatment or who do not need to comply with FRS 39 for accounting purposes, the pre-FRS 39 tax treatment will continue to apply and general provisions for bad and doubtful debts will not be tax deductible.</t>
  </si>
  <si>
    <t>For taxpayers that do not need to comply with FRS 39 for accounting purposes or companies that are temporarily exempt by ACRA from complying with FRS 39 for accounting purposes, the pre-FRS 39 tax treatment continues to apply.</t>
  </si>
  <si>
    <t xml:space="preserve">DIVIDEND - SINGAPORE </t>
  </si>
  <si>
    <t>Total remuneration</t>
  </si>
  <si>
    <t>Employees' salaries, allowance and bonuses</t>
  </si>
  <si>
    <t>CPF contributions</t>
  </si>
  <si>
    <t>of total remuneration</t>
  </si>
  <si>
    <t>Amount disallowed</t>
  </si>
  <si>
    <t>If the donations or gifts are for a "foreign charitable purpose", they are not tax deductible even though they are made to an approved IPC.</t>
  </si>
  <si>
    <t>The tax exemption for companies on chargeable income of up to $300,000 is as follows:</t>
  </si>
  <si>
    <t xml:space="preserve">DEDUCTION CLAIMED UNDER SECTION 14Q FOR EXPENDITURE ON RENOVATION OR REFURBISHMENT WORKS (R&amp;R COSTS) </t>
  </si>
  <si>
    <r>
      <t>Name of Company</t>
    </r>
    <r>
      <rPr>
        <b/>
        <sz val="12"/>
        <color indexed="10"/>
        <rFont val="Arial"/>
        <family val="2"/>
      </rPr>
      <t>*</t>
    </r>
  </si>
  <si>
    <r>
      <t>Tax Reference No.</t>
    </r>
    <r>
      <rPr>
        <b/>
        <sz val="12"/>
        <color indexed="10"/>
        <rFont val="Arial"/>
        <family val="2"/>
      </rPr>
      <t>*</t>
    </r>
  </si>
  <si>
    <r>
      <t xml:space="preserve">Additions during the year (non-HP assets) </t>
    </r>
    <r>
      <rPr>
        <b/>
        <i/>
        <sz val="12"/>
        <rFont val="Arial"/>
        <family val="2"/>
      </rPr>
      <t>[Details from Capital Allowance Schedule for New Assets]</t>
    </r>
  </si>
  <si>
    <r>
      <t xml:space="preserve">Additions during the year (HP assets) </t>
    </r>
    <r>
      <rPr>
        <b/>
        <i/>
        <sz val="12"/>
        <rFont val="Arial"/>
        <family val="2"/>
      </rPr>
      <t>[Details from Schedule for New assets under Hire-purchase]</t>
    </r>
  </si>
  <si>
    <r>
      <t xml:space="preserve">Foreign exchange gains or losses recognised in the profit and loss account and identified to be </t>
    </r>
    <r>
      <rPr>
        <b/>
        <sz val="12"/>
        <rFont val="Arial"/>
        <family val="2"/>
      </rPr>
      <t>revenue</t>
    </r>
    <r>
      <rPr>
        <sz val="12"/>
        <rFont val="Arial"/>
        <family val="2"/>
      </rPr>
      <t xml:space="preserve"> in nature will be taxable or tax deductible respectively notwithstanding that there is no physical conversion of foreign currencies involved.</t>
    </r>
  </si>
  <si>
    <r>
      <t xml:space="preserve">For foreign exchange gains or losses of a </t>
    </r>
    <r>
      <rPr>
        <b/>
        <sz val="12"/>
        <rFont val="Arial"/>
        <family val="2"/>
      </rPr>
      <t>capital</t>
    </r>
    <r>
      <rPr>
        <sz val="12"/>
        <rFont val="Arial"/>
        <family val="2"/>
      </rPr>
      <t xml:space="preserve"> nature and those arising from the translation of financial statements prepared in the businesses' non-S$ functional currencies into S$ merely for presentation purposes, they remain not taxable or allowable respectively for income tax purposes.</t>
    </r>
  </si>
  <si>
    <r>
      <t xml:space="preserve">- carried forward to offset against the company’s assessable income for future YAs if there is no substantial change in the shareholders and their shareholdings; </t>
    </r>
    <r>
      <rPr>
        <b/>
        <sz val="12"/>
        <color indexed="8"/>
        <rFont val="Arial"/>
        <family val="2"/>
      </rPr>
      <t>or</t>
    </r>
  </si>
  <si>
    <r>
      <t xml:space="preserve">Next $290,000 @ 50%  = </t>
    </r>
    <r>
      <rPr>
        <u val="single"/>
        <sz val="12"/>
        <color indexed="8"/>
        <rFont val="Arial"/>
        <family val="2"/>
      </rPr>
      <t>$145,000</t>
    </r>
  </si>
  <si>
    <t xml:space="preserve">Back to Tax Computation </t>
  </si>
  <si>
    <t xml:space="preserve">Medical expenses  </t>
  </si>
  <si>
    <t>To start using the tax calculator, click the START button now.</t>
  </si>
  <si>
    <r>
      <t xml:space="preserve">For "Net Accounting </t>
    </r>
    <r>
      <rPr>
        <u val="single"/>
        <sz val="11"/>
        <rFont val="Arial"/>
        <family val="2"/>
      </rPr>
      <t>Loss</t>
    </r>
    <r>
      <rPr>
        <sz val="11"/>
        <rFont val="Arial"/>
        <family val="2"/>
      </rPr>
      <t>", please enter minus sign (-) in front of the loss figure.  E.g. if net accounting loss is $690, enter -690.</t>
    </r>
  </si>
  <si>
    <r>
      <t>IF('Company''s Info'!B10&lt;&gt;"",</t>
    </r>
    <r>
      <rPr>
        <sz val="11"/>
        <color indexed="10"/>
        <rFont val="Arial"/>
        <family val="2"/>
      </rPr>
      <t>FE</t>
    </r>
    <r>
      <rPr>
        <sz val="11"/>
        <rFont val="Arial"/>
        <family val="2"/>
      </rPr>
      <t>,</t>
    </r>
    <r>
      <rPr>
        <sz val="11"/>
        <color indexed="10"/>
        <rFont val="Arial"/>
        <family val="2"/>
      </rPr>
      <t>PE</t>
    </r>
    <r>
      <rPr>
        <sz val="11"/>
        <rFont val="Arial"/>
        <family val="2"/>
      </rPr>
      <t>)</t>
    </r>
  </si>
  <si>
    <r>
      <t>(IF(C65=0,IF(D80&gt;100000,100000,D80),</t>
    </r>
    <r>
      <rPr>
        <sz val="11"/>
        <color indexed="10"/>
        <rFont val="Arial"/>
        <family val="2"/>
      </rPr>
      <t>A</t>
    </r>
    <r>
      <rPr>
        <sz val="11"/>
        <rFont val="Arial"/>
        <family val="2"/>
      </rPr>
      <t>))</t>
    </r>
  </si>
  <si>
    <r>
      <t>(IF(D80-</t>
    </r>
    <r>
      <rPr>
        <sz val="11"/>
        <color indexed="10"/>
        <rFont val="Arial"/>
        <family val="2"/>
      </rPr>
      <t>X</t>
    </r>
    <r>
      <rPr>
        <sz val="11"/>
        <rFont val="Arial"/>
        <family val="2"/>
      </rPr>
      <t>&gt;100000,100000,D80-</t>
    </r>
    <r>
      <rPr>
        <sz val="11"/>
        <color indexed="10"/>
        <rFont val="Arial"/>
        <family val="2"/>
      </rPr>
      <t>X</t>
    </r>
    <r>
      <rPr>
        <sz val="11"/>
        <rFont val="Arial"/>
        <family val="2"/>
      </rPr>
      <t>))</t>
    </r>
  </si>
  <si>
    <r>
      <t>(IF(C65=0,</t>
    </r>
    <r>
      <rPr>
        <sz val="11"/>
        <color indexed="10"/>
        <rFont val="Arial"/>
        <family val="2"/>
      </rPr>
      <t>B</t>
    </r>
    <r>
      <rPr>
        <sz val="11"/>
        <rFont val="Arial"/>
        <family val="2"/>
      </rPr>
      <t>,</t>
    </r>
    <r>
      <rPr>
        <sz val="11"/>
        <color indexed="10"/>
        <rFont val="Arial"/>
        <family val="2"/>
      </rPr>
      <t>C</t>
    </r>
    <r>
      <rPr>
        <sz val="11"/>
        <rFont val="Arial"/>
        <family val="2"/>
      </rPr>
      <t>))</t>
    </r>
  </si>
  <si>
    <r>
      <t>(IF(</t>
    </r>
    <r>
      <rPr>
        <sz val="11"/>
        <color indexed="10"/>
        <rFont val="Arial"/>
        <family val="2"/>
      </rPr>
      <t>Y</t>
    </r>
    <r>
      <rPr>
        <sz val="11"/>
        <rFont val="Arial"/>
        <family val="2"/>
      </rPr>
      <t>&gt;52500,52500,</t>
    </r>
    <r>
      <rPr>
        <sz val="11"/>
        <color indexed="10"/>
        <rFont val="Arial"/>
        <family val="2"/>
      </rPr>
      <t>Y</t>
    </r>
    <r>
      <rPr>
        <sz val="11"/>
        <rFont val="Arial"/>
        <family val="2"/>
      </rPr>
      <t>))</t>
    </r>
  </si>
  <si>
    <r>
      <t>(IF(D80&lt;=10000,D80*0.75,</t>
    </r>
    <r>
      <rPr>
        <sz val="11"/>
        <color indexed="10"/>
        <rFont val="Arial"/>
        <family val="2"/>
      </rPr>
      <t>Z</t>
    </r>
    <r>
      <rPr>
        <sz val="11"/>
        <rFont val="Arial"/>
        <family val="2"/>
      </rPr>
      <t>))</t>
    </r>
  </si>
  <si>
    <r>
      <t>IF(D52&gt;=0,</t>
    </r>
    <r>
      <rPr>
        <sz val="11"/>
        <color indexed="10"/>
        <rFont val="Arial"/>
        <family val="2"/>
      </rPr>
      <t>S12</t>
    </r>
    <r>
      <rPr>
        <sz val="11"/>
        <rFont val="Arial"/>
        <family val="2"/>
      </rPr>
      <t>,</t>
    </r>
    <r>
      <rPr>
        <sz val="11"/>
        <color indexed="10"/>
        <rFont val="Arial"/>
        <family val="2"/>
      </rPr>
      <t>S34</t>
    </r>
    <r>
      <rPr>
        <sz val="11"/>
        <rFont val="Arial"/>
        <family val="2"/>
      </rPr>
      <t>)</t>
    </r>
  </si>
  <si>
    <r>
      <t>(IF(</t>
    </r>
    <r>
      <rPr>
        <sz val="11"/>
        <color indexed="10"/>
        <rFont val="Arial"/>
        <family val="2"/>
      </rPr>
      <t>A</t>
    </r>
    <r>
      <rPr>
        <sz val="11"/>
        <rFont val="Arial"/>
        <family val="2"/>
      </rPr>
      <t>&gt;=0,(0-D74),D54+D55-D52-D68-D74))</t>
    </r>
  </si>
  <si>
    <r>
      <t>(IF(D68&gt;=</t>
    </r>
    <r>
      <rPr>
        <sz val="11"/>
        <color indexed="10"/>
        <rFont val="Arial"/>
        <family val="2"/>
      </rPr>
      <t>B</t>
    </r>
    <r>
      <rPr>
        <sz val="11"/>
        <rFont val="Arial"/>
        <family val="2"/>
      </rPr>
      <t>,(0-D74),D54+D55-D68-D74))</t>
    </r>
  </si>
  <si>
    <r>
      <t>IF(</t>
    </r>
    <r>
      <rPr>
        <sz val="11"/>
        <color indexed="10"/>
        <rFont val="Arial"/>
        <family val="2"/>
      </rPr>
      <t>A</t>
    </r>
    <r>
      <rPr>
        <sz val="11"/>
        <rFont val="Arial"/>
        <family val="2"/>
      </rPr>
      <t>-D58&gt;=0,(0-D77),IF(D52&gt;=0,</t>
    </r>
    <r>
      <rPr>
        <sz val="11"/>
        <color indexed="10"/>
        <rFont val="Arial"/>
        <family val="2"/>
      </rPr>
      <t>S23</t>
    </r>
    <r>
      <rPr>
        <sz val="11"/>
        <rFont val="Arial"/>
        <family val="2"/>
      </rPr>
      <t>,</t>
    </r>
    <r>
      <rPr>
        <sz val="11"/>
        <color indexed="10"/>
        <rFont val="Arial"/>
        <family val="2"/>
      </rPr>
      <t>S45</t>
    </r>
    <r>
      <rPr>
        <sz val="11"/>
        <rFont val="Arial"/>
        <family val="2"/>
      </rPr>
      <t>))</t>
    </r>
  </si>
  <si>
    <r>
      <t>IF(</t>
    </r>
    <r>
      <rPr>
        <sz val="11"/>
        <color indexed="10"/>
        <rFont val="Arial"/>
        <family val="2"/>
      </rPr>
      <t>A</t>
    </r>
    <r>
      <rPr>
        <sz val="11"/>
        <rFont val="Arial"/>
        <family val="2"/>
      </rPr>
      <t>&lt;0,D58,IF(</t>
    </r>
    <r>
      <rPr>
        <sz val="11"/>
        <color indexed="10"/>
        <rFont val="Arial"/>
        <family val="2"/>
      </rPr>
      <t>A</t>
    </r>
    <r>
      <rPr>
        <sz val="11"/>
        <rFont val="Arial"/>
        <family val="2"/>
      </rPr>
      <t>-D58&lt;0,</t>
    </r>
    <r>
      <rPr>
        <sz val="11"/>
        <color indexed="10"/>
        <rFont val="Arial"/>
        <family val="2"/>
      </rPr>
      <t>B</t>
    </r>
    <r>
      <rPr>
        <sz val="11"/>
        <rFont val="Arial"/>
        <family val="2"/>
      </rPr>
      <t>,0))</t>
    </r>
  </si>
  <si>
    <r>
      <t>IF(D68&lt;=D54+D55,ABS(D52)+D58-D77,</t>
    </r>
    <r>
      <rPr>
        <sz val="11"/>
        <color indexed="10"/>
        <rFont val="Arial"/>
        <family val="2"/>
      </rPr>
      <t>C</t>
    </r>
    <r>
      <rPr>
        <sz val="11"/>
        <rFont val="Arial"/>
        <family val="2"/>
      </rPr>
      <t>)</t>
    </r>
  </si>
  <si>
    <r>
      <t>IF(D68-(D54+D55)-(ABS(D52)+D58)&lt;0,</t>
    </r>
    <r>
      <rPr>
        <sz val="11"/>
        <color indexed="10"/>
        <rFont val="Arial"/>
        <family val="2"/>
      </rPr>
      <t>D</t>
    </r>
    <r>
      <rPr>
        <sz val="11"/>
        <rFont val="Arial"/>
        <family val="2"/>
      </rPr>
      <t>,0)</t>
    </r>
  </si>
  <si>
    <r>
      <t>IF(D78&gt;=0,0,</t>
    </r>
    <r>
      <rPr>
        <sz val="11"/>
        <color indexed="10"/>
        <rFont val="Arial"/>
        <family val="2"/>
      </rPr>
      <t>S23</t>
    </r>
    <r>
      <rPr>
        <sz val="11"/>
        <rFont val="Arial"/>
        <family val="2"/>
      </rPr>
      <t>)</t>
    </r>
  </si>
  <si>
    <r>
      <t>IF(</t>
    </r>
    <r>
      <rPr>
        <sz val="11"/>
        <color indexed="10"/>
        <rFont val="Arial"/>
        <family val="2"/>
      </rPr>
      <t>A</t>
    </r>
    <r>
      <rPr>
        <sz val="11"/>
        <rFont val="Arial"/>
        <family val="2"/>
      </rPr>
      <t>&gt;0,</t>
    </r>
    <r>
      <rPr>
        <sz val="11"/>
        <color indexed="10"/>
        <rFont val="Arial"/>
        <family val="2"/>
      </rPr>
      <t>B</t>
    </r>
    <r>
      <rPr>
        <sz val="11"/>
        <rFont val="Arial"/>
        <family val="2"/>
      </rPr>
      <t>,D61+D71)</t>
    </r>
  </si>
  <si>
    <r>
      <t>IF(AND(D54&gt;0,D74&gt;0),NA(),</t>
    </r>
    <r>
      <rPr>
        <sz val="11"/>
        <color indexed="10"/>
        <rFont val="Arial"/>
        <family val="2"/>
      </rPr>
      <t>A</t>
    </r>
    <r>
      <rPr>
        <sz val="11"/>
        <rFont val="Arial"/>
        <family val="2"/>
      </rPr>
      <t>)</t>
    </r>
  </si>
  <si>
    <r>
      <t>IF(AND(D56&gt;0,D74&gt;0),NA(),</t>
    </r>
    <r>
      <rPr>
        <sz val="11"/>
        <color indexed="10"/>
        <rFont val="Arial"/>
        <family val="2"/>
      </rPr>
      <t>B</t>
    </r>
    <r>
      <rPr>
        <sz val="11"/>
        <rFont val="Arial"/>
        <family val="2"/>
      </rPr>
      <t>)</t>
    </r>
  </si>
  <si>
    <r>
      <t>IF(D95&lt;0,NA(),</t>
    </r>
    <r>
      <rPr>
        <sz val="11"/>
        <color indexed="10"/>
        <rFont val="Arial"/>
        <family val="2"/>
      </rPr>
      <t>C</t>
    </r>
    <r>
      <rPr>
        <sz val="11"/>
        <rFont val="Arial"/>
        <family val="2"/>
      </rPr>
      <t>)</t>
    </r>
  </si>
  <si>
    <r>
      <t>IF(AND(D58&gt;0,D77&gt;0),NA(),</t>
    </r>
    <r>
      <rPr>
        <sz val="11"/>
        <color indexed="10"/>
        <rFont val="Arial"/>
        <family val="2"/>
      </rPr>
      <t>A</t>
    </r>
    <r>
      <rPr>
        <sz val="11"/>
        <rFont val="Arial"/>
        <family val="2"/>
      </rPr>
      <t>)</t>
    </r>
  </si>
  <si>
    <r>
      <t>IF(AND(D59&gt;0,D77&gt;0),NA(),</t>
    </r>
    <r>
      <rPr>
        <sz val="11"/>
        <color indexed="10"/>
        <rFont val="Arial"/>
        <family val="2"/>
      </rPr>
      <t>B</t>
    </r>
    <r>
      <rPr>
        <sz val="11"/>
        <rFont val="Arial"/>
        <family val="2"/>
      </rPr>
      <t>)</t>
    </r>
  </si>
  <si>
    <r>
      <t>IF(D97&lt;0,NA(),</t>
    </r>
    <r>
      <rPr>
        <sz val="11"/>
        <color indexed="10"/>
        <rFont val="Arial"/>
        <family val="2"/>
      </rPr>
      <t>C</t>
    </r>
    <r>
      <rPr>
        <sz val="11"/>
        <rFont val="Arial"/>
        <family val="2"/>
      </rPr>
      <t>)</t>
    </r>
  </si>
  <si>
    <r>
      <t>IF(D74+D77&gt;100000,NA(),</t>
    </r>
    <r>
      <rPr>
        <sz val="11"/>
        <color indexed="10"/>
        <rFont val="Arial"/>
        <family val="2"/>
      </rPr>
      <t>D</t>
    </r>
    <r>
      <rPr>
        <sz val="11"/>
        <rFont val="Arial"/>
        <family val="2"/>
      </rPr>
      <t>)</t>
    </r>
  </si>
  <si>
    <t>Please complete the following by selecting Yes or No from the box:</t>
  </si>
  <si>
    <t>Description of Renovation &amp; Refurbishment Works</t>
  </si>
  <si>
    <t>Amount ($)</t>
  </si>
  <si>
    <t>Deferred</t>
  </si>
  <si>
    <r>
      <t xml:space="preserve">3. Please fill in the yellow boxes below for </t>
    </r>
    <r>
      <rPr>
        <u val="single"/>
        <sz val="11"/>
        <rFont val="Arial"/>
        <family val="2"/>
      </rPr>
      <t>each</t>
    </r>
    <r>
      <rPr>
        <sz val="11"/>
        <rFont val="Arial"/>
        <family val="2"/>
      </rPr>
      <t xml:space="preserve"> new asset that you are claiming capital allowance or deferring the assets (e.g if you are claiming for 5 new assets, you need to key in the details 5 times).</t>
    </r>
  </si>
  <si>
    <r>
      <t xml:space="preserve">Enter the </t>
    </r>
    <r>
      <rPr>
        <b/>
        <sz val="12"/>
        <rFont val="Arial"/>
        <family val="2"/>
      </rPr>
      <t>total amount</t>
    </r>
    <r>
      <rPr>
        <sz val="12"/>
        <rFont val="Arial"/>
        <family val="2"/>
      </rPr>
      <t xml:space="preserve"> of rental income and expenses from all properties in this schedule.  The information entered will be used to calculate the taxable rental income in the "Tax Computation" template.</t>
    </r>
  </si>
  <si>
    <t>For "Net Loss", please enter minus sign (-) in front of the loss figure.  E.g. if net loss is $690, enter "-690".</t>
  </si>
  <si>
    <t>FOREIGN EXCHANGE GAINS / LOSSES</t>
  </si>
  <si>
    <t>The following concession was granted to taxpayers with effect from YA 2004:</t>
  </si>
  <si>
    <r>
      <t xml:space="preserve">
</t>
    </r>
    <r>
      <rPr>
        <u val="single"/>
        <sz val="12"/>
        <rFont val="Arial"/>
        <family val="2"/>
      </rPr>
      <t xml:space="preserve">Description of Asset </t>
    </r>
    <r>
      <rPr>
        <sz val="12"/>
        <rFont val="Arial"/>
        <family val="2"/>
      </rPr>
      <t xml:space="preserve">                              </t>
    </r>
    <r>
      <rPr>
        <u val="single"/>
        <sz val="12"/>
        <rFont val="Arial"/>
        <family val="2"/>
      </rPr>
      <t>Number of Years</t>
    </r>
    <r>
      <rPr>
        <sz val="12"/>
        <rFont val="Arial"/>
        <family val="2"/>
      </rPr>
      <t xml:space="preserve">
Computers                                              1 year
Furniture &amp; Fittings                                 3 years*
Plant &amp; Machinery                                   3 years*
Motor Vehicles - Vans                            3 years or prescribed lifespan 6 years
Motor Vehicles - Lorries/Trucks            3 years</t>
    </r>
  </si>
  <si>
    <t>"Business Expenses"</t>
  </si>
  <si>
    <t xml:space="preserve">Disclaimer: </t>
  </si>
  <si>
    <t>Click this button to go to a specified location.</t>
  </si>
  <si>
    <t>Directors' remuneration (excluding directors' fees)</t>
  </si>
  <si>
    <t>Total medical expenses</t>
  </si>
  <si>
    <t>a. Is the company claiming medical expenses in excess of 1% of total employees' remuneration?</t>
  </si>
  <si>
    <t>RENOVATION &amp; REFURBISHMENT WORKS (R&amp;R COSTS) SCHEDULE</t>
  </si>
  <si>
    <t xml:space="preserve">By completing this schedule, I confirm that the above items do not require the approval of the Commissioner of Building Control. </t>
  </si>
  <si>
    <t>Additional tax payable / (tax discharged)</t>
  </si>
  <si>
    <t>b. If yes, has the company met the qualifying conditions ?</t>
  </si>
  <si>
    <t>Date (dd/mm/yyyy)</t>
  </si>
  <si>
    <t>Click this button to trim, preview &amp; print the current page.</t>
  </si>
  <si>
    <t xml:space="preserve">Click this button to preview &amp; print all schedules. 
                                                                                                                                          </t>
  </si>
  <si>
    <t>Note:</t>
  </si>
  <si>
    <t xml:space="preserve">(2) Preview of each schedule will take a few seconds. </t>
  </si>
  <si>
    <t>means you can click on it to get more information on a particular item.</t>
  </si>
  <si>
    <t>Tax @ 17%</t>
  </si>
  <si>
    <t>Foreign-sourced income exemption (FSIE)</t>
  </si>
  <si>
    <t>FOREIGN-SOURCED INCOME EXEMPTION (FSIE)</t>
  </si>
  <si>
    <t xml:space="preserve">  Fixed assets </t>
  </si>
  <si>
    <t xml:space="preserve">  Current assets</t>
  </si>
  <si>
    <t>No. Of Years Over Which Capital Allowances May Be Claimed</t>
  </si>
  <si>
    <t>Cessation Of Business</t>
  </si>
  <si>
    <t>Unutilised Section 14Q Deduction</t>
  </si>
  <si>
    <t>Interest expenses relating to non-income producing assets are not deductible for income tax purposes.</t>
  </si>
  <si>
    <t>As such, you have to make interest adjustments in your tax computation if there are any interest expenses applicable to non-income producing assets.</t>
  </si>
  <si>
    <t>"Interest Adjustment"</t>
  </si>
  <si>
    <t>For more information on donations, please refer to our website on:</t>
  </si>
  <si>
    <t>For more details, please refer to the IRAS e-Tax Guide:</t>
  </si>
  <si>
    <t>For more information on interest adjustment, please refer to the our website on:</t>
  </si>
  <si>
    <t>For more information on what is deductible and what is not deductible, please refer to our website on:</t>
  </si>
  <si>
    <t>For more information on this tax exemption scheme, please refer to our website on:</t>
  </si>
  <si>
    <t>A company can use the unutilised capital allowances brought forward from previous years of assessment if they satisfy the following 2 conditions:
(i) There is no substantial change in its ultimate shareholders and their shareholdings as at the relevant dates (known as the shareholding test);
(ii) There is no change in the company's principal activities.</t>
  </si>
  <si>
    <t xml:space="preserve">A company can use the unutilised losses brought forward from previous years of assessment provided there is no substantial change in its shareholders and their shareholdings as at the relevant dates (known as the shareholding test).  </t>
  </si>
  <si>
    <t>DEDUCTION CLAIMED UNDER SECTION 14Q</t>
  </si>
  <si>
    <t xml:space="preserve">YA </t>
  </si>
  <si>
    <t>R&amp;R costs b/f
($)</t>
  </si>
  <si>
    <t>S14Q deduction claim
($)</t>
  </si>
  <si>
    <t>R&amp;R costs c/f
($)</t>
  </si>
  <si>
    <t>No. of years remaining</t>
  </si>
  <si>
    <t>S14Q deduction</t>
  </si>
  <si>
    <t>2. If you wish to defer the capital allowance claim on the new asset, please select "Deferred" from the dropdown list at No. 2 (i.e. number of years).</t>
  </si>
  <si>
    <t>If there is a net rental deficit, this deficit will be disregarded.</t>
  </si>
  <si>
    <t>For more details, please refer to our website on:</t>
  </si>
  <si>
    <t>and IRAS e-Tax Guide:</t>
  </si>
  <si>
    <t>Computation of disallowable medical expense:</t>
  </si>
  <si>
    <r>
      <t xml:space="preserve">Before you start, click the </t>
    </r>
    <r>
      <rPr>
        <b/>
        <sz val="12"/>
        <rFont val="Arial"/>
        <family val="2"/>
      </rPr>
      <t>READ ME!</t>
    </r>
    <r>
      <rPr>
        <sz val="12"/>
        <color indexed="10"/>
        <rFont val="Arial"/>
        <family val="2"/>
      </rPr>
      <t xml:space="preserve"> </t>
    </r>
    <r>
      <rPr>
        <sz val="12"/>
        <rFont val="Arial"/>
        <family val="2"/>
      </rPr>
      <t>button below for some quick tips.</t>
    </r>
  </si>
  <si>
    <r>
      <rPr>
        <b/>
        <u val="single"/>
        <sz val="12"/>
        <rFont val="Arial"/>
        <family val="2"/>
      </rPr>
      <t>Do not</t>
    </r>
    <r>
      <rPr>
        <sz val="12"/>
        <rFont val="Arial"/>
        <family val="2"/>
      </rPr>
      <t xml:space="preserve"> use the BTC if</t>
    </r>
  </si>
  <si>
    <t>*The specified foreign income are:</t>
  </si>
  <si>
    <t>2)  Foreign branch profits</t>
  </si>
  <si>
    <t>PRODUCTIVITY AND INNOVATION CREDIT (PIC)</t>
  </si>
  <si>
    <t>Total Capital Allowances for current YA</t>
  </si>
  <si>
    <t>$</t>
  </si>
  <si>
    <t>Date of purchase (dd/mm/yyyy)</t>
  </si>
  <si>
    <t>MEDICAL EXPENSE SCHEDULE</t>
  </si>
  <si>
    <t>Remove this line (please select 'x' and then press the 'Remove' button)</t>
  </si>
  <si>
    <t>If your company permanently ceases business in any of the three YAs, a deduction will not be allowed on the balance of the R&amp;R costs.</t>
  </si>
  <si>
    <t>If the taxpayers have opted out of the above concession in YA 2004, the established principle of taxation for foreign exchange gains or losses would apply i.e. foreign exchange gains or losses on revenue account are not taxable or allowable for income tax purposes until there is physical conversion of the foreign currencies into the functional currencies of the businesses.</t>
  </si>
  <si>
    <t>3)  Foreign-sourced service income</t>
  </si>
  <si>
    <t>1)  Foreign-sourced dividend</t>
  </si>
  <si>
    <t>“Tax Exemption Scheme for New Start-Up Companies”</t>
  </si>
  <si>
    <t>"Impairment Loss on Trade Debts"</t>
  </si>
  <si>
    <t xml:space="preserve">For more information on the shareholding test, please refer to our website on: </t>
  </si>
  <si>
    <t>A company can use the unutilised donations brought forward from previous years of assessment provided there is no substantial change in its shareholders and their shareholdings as at the relevant dates (known as the shareholding test).</t>
  </si>
  <si>
    <t>Basic Format of Tax Computation for An Investment Holding Company</t>
  </si>
  <si>
    <t>2.  Enter the company's name and tax reference number in the "Company's  Particulars" Tab.</t>
  </si>
  <si>
    <t>Total Qualifying R&amp;R Costs</t>
  </si>
  <si>
    <t>(Click here to enter details and calculate any disallowable medical expense)</t>
  </si>
  <si>
    <t>(Click here to enter details of R&amp;R claim)</t>
  </si>
  <si>
    <t xml:space="preserve">New items qualifying as renovation &amp; refurbishment costs </t>
  </si>
  <si>
    <t>Add: Balancing Charge (BC)</t>
  </si>
  <si>
    <t>For more information on capital allowances, please refer to our website on:</t>
  </si>
  <si>
    <t>(Click here to enter the company's name and tax reference number)</t>
  </si>
  <si>
    <t>Donation</t>
  </si>
  <si>
    <r>
      <rPr>
        <sz val="12"/>
        <color indexed="10"/>
        <rFont val="Arial"/>
        <family val="2"/>
      </rPr>
      <t>*</t>
    </r>
    <r>
      <rPr>
        <sz val="12"/>
        <rFont val="Arial"/>
        <family val="2"/>
      </rPr>
      <t xml:space="preserve"> </t>
    </r>
    <r>
      <rPr>
        <sz val="10"/>
        <rFont val="Arial"/>
        <family val="2"/>
      </rPr>
      <t>Compulsory field to complete.</t>
    </r>
  </si>
  <si>
    <t>The adjusted trade loss (after deducting Section 14Q deduction) can offset against other income of the company.  The amount of unutilised trade losses, if any, can be:</t>
  </si>
  <si>
    <t>b) you are claiming industrial building allowance (IBA) / land intensification allowance (LIA);</t>
  </si>
  <si>
    <t>Original qualifying R&amp;R costs incurred ($)</t>
  </si>
  <si>
    <t>A tax deduction is allowed on qualifying R&amp;R costs incurred on renovating or refurbishing business premises.  Generally, all R&amp;R costs would qualify except those relating to structural changes that require approval from the Commissioner of Building Control.</t>
  </si>
  <si>
    <t>For more details, please refer to our website on</t>
  </si>
  <si>
    <t>Tax exemption will be granted to a Singapore tax resident company on its specified foreign income* that is remitted into Singapore, if the qualifying conditions are met.</t>
  </si>
  <si>
    <t>For more details and the qualifying conditions, please refer to our website on:</t>
  </si>
  <si>
    <t>NET RENTAL INCOME</t>
  </si>
  <si>
    <t>c) your accounts are prepared in functional currency other than Singapore dollars.</t>
  </si>
  <si>
    <t>Less: Separate Source Income</t>
  </si>
  <si>
    <t xml:space="preserve">One-tier dividend </t>
  </si>
  <si>
    <t>Add: Non-Tax Deductible Expenses</t>
  </si>
  <si>
    <t>Adjusted Profit / Loss before Other Deductions</t>
  </si>
  <si>
    <t>Less: Deduction for Renovation or Refurbishment Works under Section 14Q</t>
  </si>
  <si>
    <t>Less: Further Deductions</t>
  </si>
  <si>
    <t>Interest Income</t>
  </si>
  <si>
    <t>Rental Income</t>
  </si>
  <si>
    <t>Adjusted Profit / (Loss) before Capital Allowances</t>
  </si>
  <si>
    <t>Less: Unutilised Capital Allowances brought forward</t>
  </si>
  <si>
    <t>Adjusted Profit / (Loss) after Capital Allowances</t>
  </si>
  <si>
    <t>Adjusted Profit / (Loss) after Capital Allowances and Unutilised Losses brought forward</t>
  </si>
  <si>
    <t>Add: Separate Source Income</t>
  </si>
  <si>
    <t>Interest income</t>
  </si>
  <si>
    <t>Other income (please specify):</t>
  </si>
  <si>
    <t>Total Income / (Losses) before Donations</t>
  </si>
  <si>
    <t>FURTHER DEDUCTIONS</t>
  </si>
  <si>
    <t>Find out more from our website on</t>
  </si>
  <si>
    <t>Items to be entered in Form C-S (relevant line no. in Form C-S)</t>
  </si>
  <si>
    <t>List of Contents</t>
  </si>
  <si>
    <t>Introduction</t>
  </si>
  <si>
    <t>Using the Basic Tax Calculator</t>
  </si>
  <si>
    <t>Company's Particulars</t>
  </si>
  <si>
    <t>Tax Computation</t>
  </si>
  <si>
    <t>Interest Adjustment</t>
  </si>
  <si>
    <t>Medical Expense</t>
  </si>
  <si>
    <t>Renovation &amp; Refurbishment Works (R&amp;R Costs)</t>
  </si>
  <si>
    <t>Capital Allowance</t>
  </si>
  <si>
    <t>- New Assets under Hire-purchase</t>
  </si>
  <si>
    <t>- Capital Allowance Summary</t>
  </si>
  <si>
    <t>Explanatory Notes</t>
  </si>
  <si>
    <t>Supporting Schedules</t>
  </si>
  <si>
    <t>Total BA</t>
  </si>
  <si>
    <t>Total BC</t>
  </si>
  <si>
    <t>Disposals during the year (for assets which the company had previously claimed enhanced capital allowances under PIC)</t>
  </si>
  <si>
    <t>- Addition of Assets</t>
  </si>
  <si>
    <r>
      <t>1. This schedule is for entering details of new assets on which you wish to claim capital allowance. If the new asset is under</t>
    </r>
    <r>
      <rPr>
        <b/>
        <sz val="11"/>
        <rFont val="Arial"/>
        <family val="2"/>
      </rPr>
      <t xml:space="preserve"> hire purchase</t>
    </r>
    <r>
      <rPr>
        <sz val="11"/>
        <rFont val="Arial"/>
        <family val="2"/>
      </rPr>
      <t>, please click the button below to enter details of the asset.</t>
    </r>
  </si>
  <si>
    <t>(1) Tax computation and all other supporting schedules will be trimmed.</t>
  </si>
  <si>
    <t>End</t>
  </si>
  <si>
    <t xml:space="preserve">    </t>
  </si>
  <si>
    <t xml:space="preserve">a) you are an investment holding company.  Please click the following link for the template  
    of an investment holding company: </t>
  </si>
  <si>
    <t>3.  Enter data (where necessary) in the yellow boxes.</t>
  </si>
  <si>
    <r>
      <t>4.  A red asterisk (</t>
    </r>
    <r>
      <rPr>
        <b/>
        <sz val="12"/>
        <color indexed="14"/>
        <rFont val="Arial"/>
        <family val="2"/>
      </rPr>
      <t>*</t>
    </r>
    <r>
      <rPr>
        <sz val="12"/>
        <rFont val="Arial"/>
        <family val="2"/>
      </rPr>
      <t>) means it is compulsory to enter data in these yellow boxes.</t>
    </r>
  </si>
  <si>
    <t xml:space="preserve">5.  This icon </t>
  </si>
  <si>
    <t>6.  Using the navigation buttons:</t>
  </si>
  <si>
    <t>Less: Non-Taxable Income</t>
  </si>
  <si>
    <t>Less: Corporate Income Tax (CIT) rebate</t>
  </si>
  <si>
    <r>
      <rPr>
        <b/>
        <i/>
        <sz val="12"/>
        <rFont val="Arial"/>
        <family val="2"/>
      </rPr>
      <t>*</t>
    </r>
    <r>
      <rPr>
        <b/>
        <i/>
        <u val="single"/>
        <sz val="12"/>
        <rFont val="Arial"/>
        <family val="2"/>
      </rPr>
      <t>One year write-off for low-value assets</t>
    </r>
  </si>
  <si>
    <t>Companies may choose to claim a one-year write-off on assets costing not more than $5,000 each.  The total claim for a one-year write-off of all such assets should not exceed $30,000 per YA.  For more details, please refer to our website on :</t>
  </si>
  <si>
    <r>
      <t>- carried back to the immediate preceding YA to be offset against the assessable income under the l</t>
    </r>
    <r>
      <rPr>
        <sz val="12"/>
        <color indexed="8"/>
        <rFont val="Arial"/>
        <family val="2"/>
      </rPr>
      <t>oss carry-back relief system.</t>
    </r>
  </si>
  <si>
    <t>"Income Tax Implications Arising From the Adoption of FRS 39 - Financial Instruments: Recognition &amp; Measurement"</t>
  </si>
  <si>
    <t>For more information, please refer to our website on:</t>
  </si>
  <si>
    <r>
      <t>Any amount of Section 14Q deduction that could not be fully utilised will form part of the adjusted trade loss of the company.  Unutilised Section 14Q deduction from YA 2013 onwards can be transferred under the g</t>
    </r>
    <r>
      <rPr>
        <sz val="12"/>
        <color indexed="8"/>
        <rFont val="Arial"/>
        <family val="2"/>
      </rPr>
      <t>roup relief system.</t>
    </r>
  </si>
  <si>
    <t>Add: Deemed Income - Enhanced Allowances / Deductions under PIC Granted Previously</t>
  </si>
  <si>
    <t>- research and development expenditure (R&amp;D) (Section 14DA (1) and 14E).</t>
  </si>
  <si>
    <t>UNDER HIRE-PURCHASE</t>
  </si>
  <si>
    <t>The qualifying conditions for the Tax Exemption Scheme for New Start-up Companies, including companies limited by guarantee*, are as follows:</t>
  </si>
  <si>
    <t>-  The company must be incorporated in Singapore;</t>
  </si>
  <si>
    <t>* Companies limited by guarantee must have members where:</t>
  </si>
  <si>
    <t>- all of whom are individuals throughout the basis period for that YA; or</t>
  </si>
  <si>
    <t>- at least one of whom is an individual throughout the basis period for that YA, and the contribution of that individual under the memorandum of association of the company to the assets of the company in the event of it being wound up, amounts to at least 10% of the total contributions of the members of the company throughout the basis period for that YA.</t>
  </si>
  <si>
    <t>Under Section 14Q, the amount of R&amp;R costs that will qualify for tax deduction is subject to an expenditure cap of $300,000 for every relevant three-year period, starting from the year in which the R&amp;R costs were incurred and a deduction is claimed by the company.</t>
  </si>
  <si>
    <t>INTEREST ADJUSTMENT</t>
  </si>
  <si>
    <t>Less: expenses incurred (excluding expenses incurred during the vacant period, if any)</t>
  </si>
  <si>
    <t>Balancing Allowance (BA)</t>
  </si>
  <si>
    <t>Balancing Charge (BC)</t>
  </si>
  <si>
    <t>Initial Allowance (IA) + Annual Allowance (AA)</t>
  </si>
  <si>
    <t>Initial Allowance (IA)</t>
  </si>
  <si>
    <t>Annual Allowance (AA)</t>
  </si>
  <si>
    <t>CAPITAL ALLOWANCE (CA)</t>
  </si>
  <si>
    <t>CAPITAL ALLOWANCE (CA) SUMMARY</t>
  </si>
  <si>
    <t>Net (CA PIC and No PIC)</t>
  </si>
  <si>
    <t xml:space="preserve">        Current Year Capital Allowances</t>
  </si>
  <si>
    <t xml:space="preserve">        Balancing Allowance (BA)</t>
  </si>
  <si>
    <t>"100% Write-Off in One Year (Section 19A)"</t>
  </si>
  <si>
    <t>Generally, an expense will not be deductible if it is:
a)  prohibited under the Income Tax Act;
b)  capital in nature;
c)  a contingent liability; or
d) not solely incurred in the production of income.</t>
  </si>
  <si>
    <t>Filing of Form C-S</t>
  </si>
  <si>
    <t>"Capital Allowances (CA)"</t>
  </si>
  <si>
    <t>"Corporate Income Tax Rebate"</t>
  </si>
  <si>
    <t>"Renovation or Refurbishment Works Expenditure (Section 14Q)"</t>
  </si>
  <si>
    <t>"Donations and Tax Deductions"</t>
  </si>
  <si>
    <t>"Tax Exemption of Foreign-Sourced Income"</t>
  </si>
  <si>
    <t>"Determining 'Substantial Change' in Shareholders"</t>
  </si>
  <si>
    <r>
      <t xml:space="preserve">The amount of total remuneration includes employees’ salaries, allowances, bonuses, directors’ remuneration, CPF contributions deductible under the Act, etc. It however </t>
    </r>
    <r>
      <rPr>
        <b/>
        <sz val="12"/>
        <rFont val="Arial"/>
        <family val="2"/>
      </rPr>
      <t>excludes</t>
    </r>
    <r>
      <rPr>
        <sz val="12"/>
        <rFont val="Arial"/>
        <family val="2"/>
      </rPr>
      <t xml:space="preserve"> directors’ fees, medical expenses, cash allowances in lieu of medical expenses, benefits-in-kind, skills development levy (SDL) and foreign worker levy (FWL).</t>
    </r>
  </si>
  <si>
    <t>Gain / (Loss) on disposal of asset(s) during the year</t>
  </si>
  <si>
    <t>Tax Reference No.:</t>
  </si>
  <si>
    <t>Net Profit / (Loss) before Tax as per Financial Statements</t>
  </si>
  <si>
    <t>http://www.mom.gov.sg/employment-practices/schemes-for-employers-and-employees/portable-medical-benefits</t>
  </si>
  <si>
    <t>DEEMED INCOME – ENHANCED ALLOWANCES / DEDUCTIONS UNDER PIC GRANTED PREVIOUSLY</t>
  </si>
  <si>
    <t>For more information on the minimum ownership requirement, please refer to our website on:</t>
  </si>
  <si>
    <t>“Minimum Ownership Period for PIC IT and Automation Equipment and Intellectual Property Rights (IPRs)”</t>
  </si>
  <si>
    <t xml:space="preserve">         donations made)</t>
  </si>
  <si>
    <t>Businesses are required to own the PIC IT and Automation Equipment and Intellectual Property Rights (including registration) for a minimum period.</t>
  </si>
  <si>
    <t xml:space="preserve">        Donations to approved institutions of public character (Enter 2.5 times the</t>
  </si>
  <si>
    <t>Common Interest Expense</t>
  </si>
  <si>
    <t>Companies will qualify to file Form C-S if they meet all of the following conditions:</t>
  </si>
  <si>
    <t>1. The company must be incorporated in Singapore;</t>
  </si>
  <si>
    <t>3. The company only derives income taxable at the prevailing corporate tax rate of 17%; and</t>
  </si>
  <si>
    <r>
      <t xml:space="preserve">4. The company is </t>
    </r>
    <r>
      <rPr>
        <b/>
        <sz val="12"/>
        <color indexed="63"/>
        <rFont val="Arial"/>
        <family val="2"/>
      </rPr>
      <t>not claiming</t>
    </r>
    <r>
      <rPr>
        <sz val="12"/>
        <color indexed="63"/>
        <rFont val="Arial"/>
        <family val="2"/>
      </rPr>
      <t xml:space="preserve"> any of the following in the YA:</t>
    </r>
  </si>
  <si>
    <t>a. Carry-back of Current Year Capital Allowances/ Losses</t>
  </si>
  <si>
    <t>b. Group Relief</t>
  </si>
  <si>
    <t>c. Investment Allowance</t>
  </si>
  <si>
    <t>d. Foreign Tax Credit and Tax Deducted at Source</t>
  </si>
  <si>
    <t>Companies that do not qualify to file Form C-S are required to file Form C.</t>
  </si>
  <si>
    <r>
      <t>2. The company must have an annual revenue</t>
    </r>
    <r>
      <rPr>
        <sz val="12"/>
        <color indexed="63"/>
        <rFont val="Arial"/>
        <family val="2"/>
      </rPr>
      <t xml:space="preserve"> of $5 million or below;</t>
    </r>
  </si>
  <si>
    <t>Examples of expenditure qualifying for further deductions are:
- expenses relating to approved trade fairs and exhibitions (Section 14B);</t>
  </si>
  <si>
    <t>For YA 2019, companies will receive a 20% Corporate Income Tax Rebate capped at $10,000.</t>
  </si>
  <si>
    <t>When a fixed asset is sold or written off, a balancing allowance or balancing charge must be calculated if capital allowance had been claimed on the asset previously.</t>
  </si>
  <si>
    <t>a) Balancing Allowance (BA)</t>
  </si>
  <si>
    <t>A BA, which is tax deductible, arises if the sales proceeds is lower than the tax written down value.</t>
  </si>
  <si>
    <t>b) Balancing Charge (BC)</t>
  </si>
  <si>
    <t>A BC, which is taxable, arises if the sales proceeds is higher than the tax written down value. A taxable BC is restricted to the capital allowance allowed on the asset previously.</t>
  </si>
  <si>
    <t>1a)</t>
  </si>
  <si>
    <r>
      <t xml:space="preserve">Choose the category of fixed asset for which you are claiming capital allowance; </t>
    </r>
    <r>
      <rPr>
        <b/>
        <sz val="11"/>
        <rFont val="Arial"/>
        <family val="2"/>
      </rPr>
      <t>OR</t>
    </r>
  </si>
  <si>
    <t>1b)</t>
  </si>
  <si>
    <t xml:space="preserve">All Singapore dividends paid on or after 1 Jan 2008 are exempt dividends. </t>
  </si>
  <si>
    <t>You can claim deduction of 2.5 times the amount of donations made from 1 January 2016 to 31 December 2021, to an approved Institution of a Public Character (IPC) or the Singapore Government which benefits the local community.</t>
  </si>
  <si>
    <t>"Income Tax Treatment of Foreign Exchange Gains or Losses for Businesses"</t>
  </si>
  <si>
    <t>- Portable Medical Benefits Scheme (PMBS);
- Transferable Medical Insurance Scheme (TMIS); or
- Provision of inpatient medical insurance benefits in the form of portable medical shield plans (additional deduction will exclude premiums for riders that cover deductibles and co-payments^).</t>
  </si>
  <si>
    <t>^ If the medical expenses (including rider premiums) do not exceed 1% of the total remuneration of the employees for the relevant basis period, the full amount of medical expenses will be deductible. If the medical expenses (including rider premiums) exceed 1% of the total remuneration of the employees for the relevant basis period, any excess amount which does not relate to rider premiums, will be deductible up to another 1% of the total remuneration of the employees for the relevant basis period.</t>
  </si>
  <si>
    <t xml:space="preserve">For more information on the above schemes and the qualifying conditions, please refer to MOM's website: </t>
  </si>
  <si>
    <t>NET PROFIT / (LOSS) BEFORE TAX AS PER FINANCIAL STATEMENTS</t>
  </si>
  <si>
    <t>Please note that the existing FRS 39 has been replaced with FRS 109 for companies with financial years beginning on or after 1 January 2018. For more details, please refer to our website on:</t>
  </si>
  <si>
    <t>Adopting Financial Reporting Standard (FRS) 39 and 109 and its Tax Implications</t>
  </si>
  <si>
    <t>TAX EXEMPTION</t>
  </si>
  <si>
    <t>-  The company must be a tax resident in Singapore for that YA;</t>
  </si>
  <si>
    <t>-  The company's total share capital is beneficially held directly by no more than 20 shareholders throughout the basis period for that YA where:</t>
  </si>
  <si>
    <r>
      <t xml:space="preserve">The following new start-up companies incorporated from 26 Feb 2013 will be </t>
    </r>
    <r>
      <rPr>
        <b/>
        <sz val="12"/>
        <color indexed="8"/>
        <rFont val="Arial"/>
        <family val="2"/>
      </rPr>
      <t>excluded</t>
    </r>
    <r>
      <rPr>
        <sz val="12"/>
        <color indexed="8"/>
        <rFont val="Arial"/>
        <family val="2"/>
      </rPr>
      <t xml:space="preserve"> from the Tax Exemption Scheme for New Start-Up Companies:</t>
    </r>
  </si>
  <si>
    <t>- A company whose principal activity is that of invesment holding.</t>
  </si>
  <si>
    <t>b) Partial Tax Exemption</t>
  </si>
  <si>
    <r>
      <t xml:space="preserve">If the company is claiming </t>
    </r>
    <r>
      <rPr>
        <u val="single"/>
        <sz val="12"/>
        <rFont val="Arial"/>
        <family val="2"/>
      </rPr>
      <t>tax exemption for new start-up companies</t>
    </r>
    <r>
      <rPr>
        <b/>
        <sz val="12"/>
        <rFont val="Arial"/>
        <family val="2"/>
      </rPr>
      <t>,</t>
    </r>
    <r>
      <rPr>
        <sz val="12"/>
        <rFont val="Arial"/>
        <family val="2"/>
      </rPr>
      <t xml:space="preserve"> please select its</t>
    </r>
  </si>
  <si>
    <t>Gain on disposal of fixed assets</t>
  </si>
  <si>
    <t xml:space="preserve">Loss on disposal of fixed assets </t>
  </si>
  <si>
    <r>
      <t xml:space="preserve">If the company earns rental income from </t>
    </r>
    <r>
      <rPr>
        <b/>
        <sz val="12"/>
        <rFont val="Arial"/>
        <family val="2"/>
      </rPr>
      <t>more than 1 property</t>
    </r>
    <r>
      <rPr>
        <sz val="12"/>
        <rFont val="Arial"/>
        <family val="2"/>
      </rPr>
      <t xml:space="preserve">, please provide the details of each property by using copies of this schedule. When entering data into this schedule, please enter only the </t>
    </r>
    <r>
      <rPr>
        <b/>
        <sz val="12"/>
        <rFont val="Arial"/>
        <family val="2"/>
      </rPr>
      <t>total rental income/expenses</t>
    </r>
    <r>
      <rPr>
        <sz val="12"/>
        <rFont val="Arial"/>
        <family val="2"/>
      </rPr>
      <t xml:space="preserve"> of all the properties.</t>
    </r>
  </si>
  <si>
    <r>
      <t xml:space="preserve">Medical expenses of employees are tax-deductible as long as these are capped at </t>
    </r>
    <r>
      <rPr>
        <b/>
        <sz val="12"/>
        <rFont val="Arial"/>
        <family val="2"/>
      </rPr>
      <t>1%</t>
    </r>
    <r>
      <rPr>
        <sz val="12"/>
        <rFont val="Arial"/>
        <family val="2"/>
      </rPr>
      <t xml:space="preserve"> of total employee remuneration accrued for the year.</t>
    </r>
  </si>
  <si>
    <r>
      <t xml:space="preserve">However, the cap increases to </t>
    </r>
    <r>
      <rPr>
        <b/>
        <sz val="12"/>
        <rFont val="Arial"/>
        <family val="2"/>
      </rPr>
      <t>2%</t>
    </r>
    <r>
      <rPr>
        <sz val="12"/>
        <rFont val="Arial"/>
        <family val="2"/>
      </rPr>
      <t xml:space="preserve"> if the company implements any of the following:</t>
    </r>
  </si>
  <si>
    <r>
      <rPr>
        <sz val="12"/>
        <color indexed="8"/>
        <rFont val="Calibri"/>
        <family val="2"/>
      </rPr>
      <t xml:space="preserve">   ¤</t>
    </r>
    <r>
      <rPr>
        <sz val="12"/>
        <color indexed="8"/>
        <rFont val="Arial"/>
        <family val="2"/>
      </rPr>
      <t xml:space="preserve"> at least one shareholder is an individual holding at least 10% of the issued ordinary shares of the</t>
    </r>
    <r>
      <rPr>
        <b/>
        <sz val="12"/>
        <color indexed="8"/>
        <rFont val="Arial"/>
        <family val="2"/>
      </rPr>
      <t xml:space="preserve"> </t>
    </r>
    <r>
      <rPr>
        <sz val="12"/>
        <color indexed="8"/>
        <rFont val="Arial"/>
        <family val="2"/>
      </rPr>
      <t>company.</t>
    </r>
  </si>
  <si>
    <r>
      <rPr>
        <sz val="12"/>
        <color indexed="8"/>
        <rFont val="Calibri"/>
        <family val="2"/>
      </rPr>
      <t xml:space="preserve">    ¤</t>
    </r>
    <r>
      <rPr>
        <sz val="12"/>
        <color indexed="8"/>
        <rFont val="Arial"/>
        <family val="2"/>
      </rPr>
      <t xml:space="preserve"> all of the shareholders are individuals; or</t>
    </r>
  </si>
  <si>
    <t>- A company which undertakes property development for sale, for investment, or for both investment and sale; and</t>
  </si>
  <si>
    <t xml:space="preserve">1.  Get ready the company's financial statements and other necessary information (e.g. </t>
  </si>
  <si>
    <t>- Capital Allowance (assets acquired under the PIC Scheme)</t>
  </si>
  <si>
    <t>- Capital Allowance (CA)</t>
  </si>
  <si>
    <r>
      <t xml:space="preserve">This Basic Tax Calculator (BTC) is for trading companies filing </t>
    </r>
    <r>
      <rPr>
        <b/>
        <sz val="12"/>
        <rFont val="Arial"/>
        <family val="2"/>
      </rPr>
      <t>Form C-S</t>
    </r>
    <r>
      <rPr>
        <sz val="12"/>
        <rFont val="Arial"/>
        <family val="2"/>
      </rPr>
      <t xml:space="preserve"> for Year of Assessment (YA) 2019.  </t>
    </r>
  </si>
  <si>
    <t>The BTC is to help trading companies prepare their tax computations for YA 2019.  It comes with a main tax computation and commonly used supporting schedules (rental income, interest adjustment, medical expense restriction, renovation and refurbishment expenses and capital allowances schedules).</t>
  </si>
  <si>
    <r>
      <t xml:space="preserve">The calculator is correct as of 30 Apr 2019.  Please check the IRAS website at </t>
    </r>
    <r>
      <rPr>
        <b/>
        <u val="single"/>
        <sz val="12"/>
        <rFont val="Arial"/>
        <family val="2"/>
      </rPr>
      <t>www.iras.gov.sg</t>
    </r>
    <r>
      <rPr>
        <sz val="12"/>
        <rFont val="Arial"/>
        <family val="2"/>
      </rPr>
      <t xml:space="preserve"> for the latest version.  The calculator provides only estimates based on the stated assumptions and your inputs.  It may not provide for all possible scenarios.</t>
    </r>
  </si>
  <si>
    <t xml:space="preserve">     detailed profit and loss statement, prior year tax computation, supporting schedules and</t>
  </si>
  <si>
    <t xml:space="preserve">     the Notice of Assessment for the relevant YAs) before you start.</t>
  </si>
  <si>
    <t>(incurred during financial year ending 2018)</t>
  </si>
  <si>
    <t>5. The information will be auto-populated over to the "Capital Allowance (CA)" tab.</t>
  </si>
  <si>
    <r>
      <t>Key in the description of the fixed asset for which you are claiming capital allowance (</t>
    </r>
    <r>
      <rPr>
        <sz val="10"/>
        <rFont val="Arial"/>
        <family val="2"/>
      </rPr>
      <t>max 35 characters</t>
    </r>
    <r>
      <rPr>
        <sz val="11"/>
        <rFont val="Arial"/>
        <family val="2"/>
      </rPr>
      <t>)</t>
    </r>
  </si>
  <si>
    <t>This schedule is applicable for assets acquired on or before YA 2018 under the PIC scheme.</t>
  </si>
  <si>
    <t>Total IA and AA per the "CA (assets acquired under PIC)" Worksheet</t>
  </si>
  <si>
    <t>Total IA and AA per the "Capital Allowance (CA)" Worksheet</t>
  </si>
  <si>
    <t>Total BA per the "CA (assets acquired under PIC)" Worksheet</t>
  </si>
  <si>
    <t>Total BA per the "Capital Allowance (CA)" Worksheet</t>
  </si>
  <si>
    <t>Total BC per the "CA (assets acquired under PIC)" Worksheet</t>
  </si>
  <si>
    <t>Total BC per the "Capital Allowance (CA)" Worksheet</t>
  </si>
  <si>
    <t>BALANCING ALLOWANCE / BALANCING CHARGE</t>
  </si>
  <si>
    <t>CORPORATE INCOME TAX REBATE</t>
  </si>
  <si>
    <t>DONATIONS</t>
  </si>
  <si>
    <t>The tax deduction for donations made will be automatically reflected in your YA 2019 assessment based on information from the IPC.  There is no need to enter the donation amount in your Income Tax Return.</t>
  </si>
  <si>
    <t>MEDICAL EXPENSES</t>
  </si>
  <si>
    <t xml:space="preserve">In addition, if the company makes ad-hoc contributions to its employees' Medisave accounts (subject to a cap of $2,730 per employee per year), it will also enjoy the additional tax deduction beyond the 1% limit on the amount of ad-hoc Medisave contributions made, even if the company did not adopt any of the portable medical benefits arrangements, up to the overall medical expenses tax deduction limit of 2%. </t>
  </si>
  <si>
    <t>Medical expenses include maternity health care, natal care, preventive and therapeutic treatment expenses, provision of a medical clinic by the employer, cash allowance in lieu of medical expenses, dental expenses, premium incurred on medical and dental insurance and contributions made by a company to the employees' CPF medisave accounts [subject to a maximum deduction of $2,730 for that year for each employee (does not include employees who are holding a professional visit pass, an employment pass or a work permit)].</t>
  </si>
  <si>
    <t>PROVISION FOR BAD AND DOUBTFUL DEBTS (GENERAL)</t>
  </si>
  <si>
    <t>Tax exemption is granted on the first $300,000 of a qualifying company’s normal chargeable income, where any of the first 3 YAs falls in YA 2010 to YA 2019.  The exempt amount is computed as follows:</t>
  </si>
  <si>
    <t>The first YA of a qualifying company refers to the YA relating to the basis period during which the company is incorporated. For example, a company was incorporated on 15 Apr 2017 and its first set of accounts closed on 30 Jun 2018 (more than 12 months).  Assuming this company has met the qualifying conditions for filing Form C-S in its first year of filing:</t>
  </si>
  <si>
    <t xml:space="preserve">*The company does not need to submit the YA 2018 Form C-S to IRAS.
- Where the company e-Files, it will be able to complete the line items for two YAs in the YA 2019 e-Form C-S and the assessments will be raised based on the YA 2019 e-Form C-S submitted.
- Where the company paper files, the assessment for YA 2018 will be raised based on the YA 2018 tax computation and supporting schedules submitted and the assessment for YA 2019 will be raised based on the YA 2019 Form C-S submitted. </t>
  </si>
  <si>
    <t>Companies that do not qualify for the Tax Exemption Scheme for New Start-up Companies will enjoy a partial tax exemption on the first $300,000 of their normal chargeable income for the YA 2019.</t>
  </si>
  <si>
    <t>With effect from YA 2003, any unutilised donations can be carried forward to be set-off against the income of the company for subsequent years, up to a maximum of 5 years. Any unutilised donations brought forward from YA 2013 and before will be disregarded in YA 2019.</t>
  </si>
  <si>
    <t>Balancing 
Charge 
(BC)</t>
  </si>
  <si>
    <t>13c</t>
  </si>
  <si>
    <r>
      <t xml:space="preserve">Section 14Q deduction must be claimed over three consecutive YAs, starting from the YA relating to the basis period in which the R&amp;R costs were first incurred (i.e. 1/3 of the R&amp;R costs can be claimed in each YA over the three consecutive YAs).  </t>
    </r>
    <r>
      <rPr>
        <sz val="12"/>
        <color indexed="8"/>
        <rFont val="Arial"/>
        <family val="2"/>
      </rPr>
      <t>Any amount of qualifying R&amp;R costs, which are not claimed in the YA relating to the basis period in which they were first incurred, will not qualify for deduction in subsequent YAs.</t>
    </r>
  </si>
  <si>
    <t>Claw-back provisions will apply to the enhanced allowances / deductions if the minimum ownership requirement is not met.  In such cases, the enhanced allowances/deductions previously claimed have to be added back to the tax computation as deemed income.</t>
  </si>
  <si>
    <t>From YA 2020, tax exemption will be granted on the first $200,000 of a qualifying company's normal chargeable income, where any of the first 3 YAs falls in or after YA 2020.  The exempt amount is computed as follows:</t>
  </si>
  <si>
    <t xml:space="preserve">From YA 2020, the partial tax exemption for companies will be revised to the first $200,000 of their normal chargeable income. </t>
  </si>
  <si>
    <t>The tax exemption for companies on chargeable income of up to $200,000 is as follows:</t>
  </si>
  <si>
    <t>a) Tax Exemption Scheme for New Start-up Companies</t>
  </si>
  <si>
    <t>CAPITAL ALLOWANCE SCHEDULE FOR NEW ASSETS</t>
  </si>
  <si>
    <t>SCHEDULE FOR NEW ASSETS UNDER HIRE-PURCHASE</t>
  </si>
  <si>
    <r>
      <t xml:space="preserve">Total $300,000                = </t>
    </r>
    <r>
      <rPr>
        <u val="single"/>
        <sz val="12"/>
        <color indexed="8"/>
        <rFont val="Arial"/>
        <family val="2"/>
      </rPr>
      <t>$152,500</t>
    </r>
  </si>
  <si>
    <t>First $  10,000 @ 75%  = $     7,500</t>
  </si>
  <si>
    <r>
      <t xml:space="preserve">Total $200,000                = </t>
    </r>
    <r>
      <rPr>
        <u val="single"/>
        <sz val="12"/>
        <color indexed="8"/>
        <rFont val="Arial"/>
        <family val="2"/>
      </rPr>
      <t>$102,500</t>
    </r>
  </si>
  <si>
    <t>First  $  10,000 @ 75% = $     7,500</t>
  </si>
  <si>
    <r>
      <t xml:space="preserve">Next  $190,000 @ 50% = </t>
    </r>
    <r>
      <rPr>
        <u val="single"/>
        <sz val="12"/>
        <color indexed="8"/>
        <rFont val="Arial"/>
        <family val="2"/>
      </rPr>
      <t>$   95,000</t>
    </r>
  </si>
  <si>
    <t>First $100,000 @ 100% = $100,000</t>
  </si>
  <si>
    <r>
      <t xml:space="preserve">Total $300,000                 = </t>
    </r>
    <r>
      <rPr>
        <u val="single"/>
        <sz val="12"/>
        <color indexed="8"/>
        <rFont val="Arial"/>
        <family val="2"/>
      </rPr>
      <t>$200,000</t>
    </r>
  </si>
  <si>
    <r>
      <t xml:space="preserve">Next $200,000 @   50%  = </t>
    </r>
    <r>
      <rPr>
        <u val="single"/>
        <sz val="12"/>
        <color indexed="8"/>
        <rFont val="Arial"/>
        <family val="2"/>
      </rPr>
      <t>$100,000</t>
    </r>
  </si>
  <si>
    <t>First $100,000 @ 75% = $  75,000</t>
  </si>
  <si>
    <r>
      <t xml:space="preserve">Next $100,000 @ 50% = </t>
    </r>
    <r>
      <rPr>
        <u val="single"/>
        <sz val="12"/>
        <color indexed="8"/>
        <rFont val="Arial"/>
        <family val="2"/>
      </rPr>
      <t>$  50,000</t>
    </r>
  </si>
  <si>
    <r>
      <t xml:space="preserve">Total $200,000              = </t>
    </r>
    <r>
      <rPr>
        <u val="single"/>
        <sz val="12"/>
        <color indexed="8"/>
        <rFont val="Arial"/>
        <family val="2"/>
      </rPr>
      <t>$125,000</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</si>
</sst>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_-;\-* #,##0_-;_-* &quot;-&quot;??_-;_-@_-"/>
    <numFmt numFmtId="174" formatCode="0_);[Red]\(0\)"/>
    <numFmt numFmtId="175" formatCode="#,##0;[Red]#,##0"/>
    <numFmt numFmtId="176" formatCode="#,##0;\-&quot;$&quot;#,##0"/>
    <numFmt numFmtId="177" formatCode="dd/mm/yyyy;@"/>
    <numFmt numFmtId="178" formatCode="&quot;Yes&quot;;&quot;Yes&quot;;&quot;No&quot;"/>
    <numFmt numFmtId="179" formatCode="&quot;True&quot;;&quot;True&quot;;&quot;False&quot;"/>
    <numFmt numFmtId="180" formatCode="&quot;On&quot;;&quot;On&quot;;&quot;Off&quot;"/>
    <numFmt numFmtId="181" formatCode="[$€-2]\ #,##0.00_);[Red]\([$€-2]\ #,##0.00\)"/>
    <numFmt numFmtId="182" formatCode="_(* #,##0.0_);_(* \(#,##0.0\);_(* &quot;-&quot;??_);_(@_)"/>
    <numFmt numFmtId="183" formatCode="[$-409]dddd\,\ mmmm\ dd\,\ yyyy"/>
    <numFmt numFmtId="184" formatCode="dd/mm/yyyy"/>
    <numFmt numFmtId="185" formatCode="0_);\(0\)"/>
    <numFmt numFmtId="186" formatCode="&quot;$&quot;#,##0"/>
    <numFmt numFmtId="187" formatCode="[$-409]hh:mm:ss\ AM/PM"/>
    <numFmt numFmtId="188" formatCode="[$-F400]h:mm:ss\ AM/PM"/>
    <numFmt numFmtId="189" formatCode="#,##0.0_);\(#,##0.0\)"/>
    <numFmt numFmtId="190" formatCode="_(* #,##0.000_);_(* \(#,##0.000\);_(* &quot;-&quot;??_);_(@_)"/>
    <numFmt numFmtId="191" formatCode="_(* #,##0.0000_);_(* \(#,##0.0000\);_(* &quot;-&quot;??_);_(@_)"/>
  </numFmts>
  <fonts count="154">
    <font>
      <sz val="10"/>
      <name val="Arial"/>
      <family val="0"/>
    </font>
    <font>
      <sz val="11"/>
      <color indexed="8"/>
      <name val="Calibri"/>
      <family val="2"/>
    </font>
    <font>
      <sz val="12"/>
      <name val="Century Gothic"/>
      <family val="2"/>
    </font>
    <font>
      <sz val="10"/>
      <name val="Century Gothic"/>
      <family val="2"/>
    </font>
    <font>
      <b/>
      <sz val="11"/>
      <name val="Century Gothic"/>
      <family val="2"/>
    </font>
    <font>
      <sz val="11"/>
      <name val="Century Gothic"/>
      <family val="2"/>
    </font>
    <font>
      <sz val="11"/>
      <name val="Arial"/>
      <family val="2"/>
    </font>
    <font>
      <sz val="11"/>
      <color indexed="10"/>
      <name val="Arial"/>
      <family val="2"/>
    </font>
    <font>
      <u val="single"/>
      <sz val="10"/>
      <color indexed="12"/>
      <name val="Arial"/>
      <family val="2"/>
    </font>
    <font>
      <b/>
      <sz val="11"/>
      <name val="Arial"/>
      <family val="2"/>
    </font>
    <font>
      <b/>
      <sz val="16"/>
      <name val="Century Gothic"/>
      <family val="2"/>
    </font>
    <font>
      <i/>
      <sz val="12"/>
      <name val="Arial"/>
      <family val="2"/>
    </font>
    <font>
      <i/>
      <sz val="10"/>
      <name val="Arial"/>
      <family val="2"/>
    </font>
    <font>
      <b/>
      <sz val="16"/>
      <name val="Arial"/>
      <family val="2"/>
    </font>
    <font>
      <sz val="12"/>
      <name val="Arial"/>
      <family val="2"/>
    </font>
    <font>
      <u val="single"/>
      <sz val="12"/>
      <name val="Arial"/>
      <family val="2"/>
    </font>
    <font>
      <b/>
      <sz val="12"/>
      <name val="Arial"/>
      <family val="2"/>
    </font>
    <font>
      <b/>
      <sz val="12"/>
      <color indexed="10"/>
      <name val="Arial"/>
      <family val="2"/>
    </font>
    <font>
      <b/>
      <u val="single"/>
      <sz val="11"/>
      <name val="Arial"/>
      <family val="2"/>
    </font>
    <font>
      <sz val="12"/>
      <color indexed="10"/>
      <name val="Arial"/>
      <family val="2"/>
    </font>
    <font>
      <b/>
      <u val="single"/>
      <sz val="12"/>
      <name val="Arial"/>
      <family val="2"/>
    </font>
    <font>
      <b/>
      <sz val="12"/>
      <color indexed="14"/>
      <name val="Arial"/>
      <family val="2"/>
    </font>
    <font>
      <b/>
      <i/>
      <sz val="12"/>
      <color indexed="12"/>
      <name val="Arial"/>
      <family val="2"/>
    </font>
    <font>
      <sz val="10"/>
      <color indexed="10"/>
      <name val="Arial"/>
      <family val="2"/>
    </font>
    <font>
      <b/>
      <sz val="9.5"/>
      <name val="Arial"/>
      <family val="2"/>
    </font>
    <font>
      <u val="singleAccounting"/>
      <sz val="12"/>
      <name val="Arial"/>
      <family val="2"/>
    </font>
    <font>
      <u val="single"/>
      <sz val="12"/>
      <color indexed="8"/>
      <name val="Arial"/>
      <family val="2"/>
    </font>
    <font>
      <sz val="12"/>
      <color indexed="8"/>
      <name val="Arial"/>
      <family val="2"/>
    </font>
    <font>
      <sz val="9"/>
      <color indexed="10"/>
      <name val="Arial"/>
      <family val="2"/>
    </font>
    <font>
      <u val="single"/>
      <sz val="11"/>
      <name val="Arial"/>
      <family val="2"/>
    </font>
    <font>
      <u val="single"/>
      <sz val="11"/>
      <color indexed="12"/>
      <name val="Arial"/>
      <family val="2"/>
    </font>
    <font>
      <u val="single"/>
      <sz val="12"/>
      <color indexed="12"/>
      <name val="Arial"/>
      <family val="2"/>
    </font>
    <font>
      <b/>
      <i/>
      <sz val="12"/>
      <name val="Arial"/>
      <family val="2"/>
    </font>
    <font>
      <b/>
      <sz val="12"/>
      <color indexed="8"/>
      <name val="Arial"/>
      <family val="2"/>
    </font>
    <font>
      <b/>
      <u val="single"/>
      <sz val="14"/>
      <name val="Arial"/>
      <family val="2"/>
    </font>
    <font>
      <b/>
      <sz val="11"/>
      <color indexed="14"/>
      <name val="Arial"/>
      <family val="2"/>
    </font>
    <font>
      <sz val="11"/>
      <color indexed="14"/>
      <name val="Arial"/>
      <family val="2"/>
    </font>
    <font>
      <strike/>
      <sz val="11"/>
      <name val="Arial"/>
      <family val="2"/>
    </font>
    <font>
      <b/>
      <sz val="14"/>
      <name val="Arial"/>
      <family val="2"/>
    </font>
    <font>
      <sz val="14"/>
      <name val="Arial"/>
      <family val="2"/>
    </font>
    <font>
      <sz val="16"/>
      <name val="Arial"/>
      <family val="2"/>
    </font>
    <font>
      <sz val="9"/>
      <color indexed="12"/>
      <name val="Arial"/>
      <family val="2"/>
    </font>
    <font>
      <b/>
      <i/>
      <u val="single"/>
      <sz val="12"/>
      <name val="Arial"/>
      <family val="2"/>
    </font>
    <font>
      <b/>
      <sz val="10"/>
      <name val="Arial"/>
      <family val="2"/>
    </font>
    <font>
      <b/>
      <sz val="15"/>
      <name val="Arial"/>
      <family val="2"/>
    </font>
    <font>
      <sz val="8"/>
      <name val="Tahoma"/>
      <family val="2"/>
    </font>
    <font>
      <b/>
      <sz val="8"/>
      <name val="Tahoma"/>
      <family val="2"/>
    </font>
    <font>
      <b/>
      <sz val="9"/>
      <name val="Arial"/>
      <family val="2"/>
    </font>
    <font>
      <sz val="9"/>
      <name val="Tahoma"/>
      <family val="2"/>
    </font>
    <font>
      <b/>
      <sz val="9"/>
      <name val="Tahoma"/>
      <family val="2"/>
    </font>
    <font>
      <i/>
      <sz val="11"/>
      <name val="Arial"/>
      <family val="2"/>
    </font>
    <font>
      <b/>
      <u val="double"/>
      <sz val="14"/>
      <name val="Arial"/>
      <family val="2"/>
    </font>
    <font>
      <u val="single"/>
      <sz val="13"/>
      <name val="Arial"/>
      <family val="2"/>
    </font>
    <font>
      <i/>
      <u val="single"/>
      <sz val="13"/>
      <name val="Arial"/>
      <family val="2"/>
    </font>
    <font>
      <sz val="12"/>
      <color indexed="8"/>
      <name val="Calibri"/>
      <family val="2"/>
    </font>
    <font>
      <sz val="12"/>
      <color indexed="63"/>
      <name val="Arial"/>
      <family val="2"/>
    </font>
    <font>
      <b/>
      <sz val="12"/>
      <color indexed="63"/>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u val="single"/>
      <sz val="12"/>
      <color indexed="8"/>
      <name val="Arial"/>
      <family val="2"/>
    </font>
    <font>
      <b/>
      <sz val="10"/>
      <color indexed="9"/>
      <name val="Arial"/>
      <family val="2"/>
    </font>
    <font>
      <b/>
      <sz val="11"/>
      <color indexed="9"/>
      <name val="Arial"/>
      <family val="2"/>
    </font>
    <font>
      <b/>
      <i/>
      <u val="single"/>
      <sz val="12"/>
      <color indexed="8"/>
      <name val="Arial"/>
      <family val="2"/>
    </font>
    <font>
      <b/>
      <i/>
      <sz val="12"/>
      <color indexed="9"/>
      <name val="Monotype Corsiva"/>
      <family val="4"/>
    </font>
    <font>
      <sz val="12"/>
      <color indexed="9"/>
      <name val="Arial"/>
      <family val="2"/>
    </font>
    <font>
      <i/>
      <sz val="10"/>
      <color indexed="8"/>
      <name val="Arial"/>
      <family val="2"/>
    </font>
    <font>
      <sz val="11"/>
      <color indexed="34"/>
      <name val="Arial"/>
      <family val="2"/>
    </font>
    <font>
      <sz val="11"/>
      <color indexed="19"/>
      <name val="Arial"/>
      <family val="2"/>
    </font>
    <font>
      <b/>
      <sz val="12"/>
      <color indexed="9"/>
      <name val="Arial"/>
      <family val="2"/>
    </font>
    <font>
      <i/>
      <u val="single"/>
      <sz val="13"/>
      <color indexed="39"/>
      <name val="Arial"/>
      <family val="2"/>
    </font>
    <font>
      <b/>
      <sz val="9"/>
      <color indexed="62"/>
      <name val="Arial"/>
      <family val="2"/>
    </font>
    <font>
      <sz val="10"/>
      <color indexed="9"/>
      <name val="Arial"/>
      <family val="2"/>
    </font>
    <font>
      <i/>
      <sz val="10"/>
      <color indexed="30"/>
      <name val="Arial"/>
      <family val="2"/>
    </font>
    <font>
      <b/>
      <sz val="16"/>
      <color indexed="9"/>
      <name val="Arial"/>
      <family val="2"/>
    </font>
    <font>
      <sz val="10"/>
      <color indexed="8"/>
      <name val="Arial"/>
      <family val="2"/>
    </font>
    <font>
      <sz val="11"/>
      <color indexed="9"/>
      <name val="Arial"/>
      <family val="2"/>
    </font>
    <font>
      <sz val="11"/>
      <color indexed="63"/>
      <name val="Arial"/>
      <family val="2"/>
    </font>
    <font>
      <sz val="8"/>
      <color indexed="19"/>
      <name val="Arial"/>
      <family val="2"/>
    </font>
    <font>
      <b/>
      <sz val="16"/>
      <color indexed="10"/>
      <name val="Arial"/>
      <family val="2"/>
    </font>
    <font>
      <i/>
      <sz val="13"/>
      <color indexed="39"/>
      <name val="Arial"/>
      <family val="2"/>
    </font>
    <font>
      <sz val="8"/>
      <name val="Segoe UI"/>
      <family val="2"/>
    </font>
    <font>
      <b/>
      <sz val="18"/>
      <color indexed="9"/>
      <name val="Arial"/>
      <family val="2"/>
    </font>
    <font>
      <b/>
      <sz val="9"/>
      <color indexed="9"/>
      <name val="Arial"/>
      <family val="2"/>
    </font>
    <font>
      <b/>
      <sz val="9"/>
      <color indexed="8"/>
      <name val="Arial"/>
      <family val="2"/>
    </font>
    <font>
      <b/>
      <sz val="9"/>
      <color indexed="39"/>
      <name val="Arial"/>
      <family val="2"/>
    </font>
    <font>
      <i/>
      <sz val="11"/>
      <color indexed="8"/>
      <name val="Monotype Corsiva"/>
      <family val="4"/>
    </font>
    <font>
      <b/>
      <sz val="16"/>
      <color indexed="9"/>
      <name val="Century Gothic"/>
      <family val="2"/>
    </font>
    <font>
      <b/>
      <sz val="9"/>
      <color indexed="12"/>
      <name val="Arial"/>
      <family val="2"/>
    </font>
    <font>
      <b/>
      <sz val="7"/>
      <color indexed="62"/>
      <name val="Arial"/>
      <family val="2"/>
    </font>
    <font>
      <b/>
      <sz val="11"/>
      <color indexed="8"/>
      <name val="Arial"/>
      <family val="2"/>
    </font>
    <font>
      <sz val="11"/>
      <color indexed="8"/>
      <name val="Arial"/>
      <family val="2"/>
    </font>
    <font>
      <u val="single"/>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theme="1"/>
      <name val="Arial"/>
      <family val="2"/>
    </font>
    <font>
      <sz val="12"/>
      <color rgb="FF000000"/>
      <name val="Arial"/>
      <family val="2"/>
    </font>
    <font>
      <sz val="12"/>
      <color theme="1"/>
      <name val="Arial"/>
      <family val="2"/>
    </font>
    <font>
      <b/>
      <sz val="10"/>
      <color rgb="FFF2F2F2"/>
      <name val="Arial"/>
      <family val="2"/>
    </font>
    <font>
      <b/>
      <sz val="11"/>
      <color rgb="FFFFFFFF"/>
      <name val="Arial"/>
      <family val="2"/>
    </font>
    <font>
      <b/>
      <sz val="12"/>
      <color theme="1"/>
      <name val="Arial"/>
      <family val="2"/>
    </font>
    <font>
      <b/>
      <i/>
      <u val="single"/>
      <sz val="12"/>
      <color theme="1"/>
      <name val="Arial"/>
      <family val="2"/>
    </font>
    <font>
      <b/>
      <i/>
      <sz val="12"/>
      <color rgb="FFFFFFFF"/>
      <name val="Monotype Corsiva"/>
      <family val="4"/>
    </font>
    <font>
      <sz val="12"/>
      <color theme="0"/>
      <name val="Arial"/>
      <family val="2"/>
    </font>
    <font>
      <i/>
      <sz val="10"/>
      <color rgb="FF000000"/>
      <name val="Arial"/>
      <family val="2"/>
    </font>
    <font>
      <sz val="11"/>
      <color rgb="FFFFFF00"/>
      <name val="Arial"/>
      <family val="2"/>
    </font>
    <font>
      <sz val="11"/>
      <color theme="5" tint="-0.24997000396251678"/>
      <name val="Arial"/>
      <family val="2"/>
    </font>
    <font>
      <sz val="12"/>
      <color rgb="FFFFFFFF"/>
      <name val="Arial"/>
      <family val="2"/>
    </font>
    <font>
      <b/>
      <sz val="12"/>
      <color rgb="FFF2F2F2"/>
      <name val="Arial"/>
      <family val="2"/>
    </font>
    <font>
      <b/>
      <sz val="12"/>
      <color rgb="FFFFFFFF"/>
      <name val="Arial"/>
      <family val="2"/>
    </font>
    <font>
      <i/>
      <u val="single"/>
      <sz val="13"/>
      <color rgb="FF0000FF"/>
      <name val="Arial"/>
      <family val="2"/>
    </font>
    <font>
      <b/>
      <sz val="9"/>
      <color rgb="FF17375E"/>
      <name val="Arial"/>
      <family val="2"/>
    </font>
    <font>
      <sz val="10"/>
      <color theme="0"/>
      <name val="Arial"/>
      <family val="2"/>
    </font>
    <font>
      <i/>
      <sz val="10"/>
      <color rgb="FF0070C0"/>
      <name val="Arial"/>
      <family val="2"/>
    </font>
    <font>
      <b/>
      <sz val="11"/>
      <color rgb="FFF20884"/>
      <name val="Arial"/>
      <family val="2"/>
    </font>
    <font>
      <b/>
      <sz val="16"/>
      <color theme="0"/>
      <name val="Arial"/>
      <family val="2"/>
    </font>
    <font>
      <b/>
      <sz val="12"/>
      <color theme="0"/>
      <name val="Arial"/>
      <family val="2"/>
    </font>
    <font>
      <sz val="10"/>
      <color rgb="FF000000"/>
      <name val="Arial"/>
      <family val="2"/>
    </font>
    <font>
      <sz val="11"/>
      <color theme="0"/>
      <name val="Arial"/>
      <family val="2"/>
    </font>
    <font>
      <sz val="11"/>
      <color rgb="FF444444"/>
      <name val="Arial"/>
      <family val="2"/>
    </font>
    <font>
      <sz val="8"/>
      <color theme="5" tint="-0.24997000396251678"/>
      <name val="Arial"/>
      <family val="2"/>
    </font>
    <font>
      <b/>
      <sz val="16"/>
      <color rgb="FFFF0000"/>
      <name val="Arial"/>
      <family val="2"/>
    </font>
    <font>
      <i/>
      <sz val="13"/>
      <color rgb="FF0000FF"/>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lightDown"/>
    </fill>
    <fill>
      <patternFill patternType="solid">
        <fgColor rgb="FFFFCCFF"/>
        <bgColor indexed="64"/>
      </patternFill>
    </fill>
    <fill>
      <patternFill patternType="solid">
        <fgColor theme="0" tint="-0.24993999302387238"/>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14"/>
      </left>
      <right/>
      <top style="medium">
        <color indexed="14"/>
      </top>
      <bottom/>
    </border>
    <border>
      <left/>
      <right/>
      <top style="medium">
        <color indexed="14"/>
      </top>
      <bottom/>
    </border>
    <border>
      <left style="medium">
        <color indexed="14"/>
      </left>
      <right/>
      <top/>
      <bottom/>
    </border>
    <border>
      <left style="medium">
        <color indexed="14"/>
      </left>
      <right/>
      <top/>
      <bottom style="medium">
        <color indexed="14"/>
      </bottom>
    </border>
    <border>
      <left/>
      <right/>
      <top/>
      <bottom style="medium">
        <color indexed="1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top style="thin"/>
      <bottom/>
    </border>
    <border>
      <left style="thin"/>
      <right style="thin"/>
      <top/>
      <bottom/>
    </border>
    <border>
      <left style="thin"/>
      <right style="thin"/>
      <top style="thin"/>
      <bottom/>
    </border>
    <border>
      <left style="thin"/>
      <right style="thin"/>
      <top/>
      <bottom style="thin"/>
    </border>
    <border>
      <left/>
      <right/>
      <top style="thin"/>
      <bottom/>
    </border>
    <border>
      <left/>
      <right style="thin"/>
      <top/>
      <bottom/>
    </border>
    <border>
      <left style="medium"/>
      <right/>
      <top/>
      <bottom style="medium"/>
    </border>
    <border>
      <left/>
      <right/>
      <top style="thin"/>
      <bottom style="thin"/>
    </border>
    <border>
      <left/>
      <right style="thin"/>
      <top style="thin"/>
      <bottom style="thin"/>
    </border>
    <border>
      <left/>
      <right style="medium">
        <color indexed="14"/>
      </right>
      <top style="medium">
        <color indexed="14"/>
      </top>
      <bottom/>
    </border>
    <border>
      <left/>
      <right style="medium">
        <color indexed="14"/>
      </right>
      <top/>
      <bottom/>
    </border>
    <border>
      <left/>
      <right style="medium">
        <color indexed="14"/>
      </right>
      <top/>
      <bottom style="medium">
        <color indexed="14"/>
      </bottom>
    </border>
    <border>
      <left/>
      <right/>
      <top/>
      <bottom style="thick"/>
    </border>
    <border>
      <left style="thin"/>
      <right/>
      <top style="thin"/>
      <bottom style="thin"/>
    </border>
    <border>
      <left/>
      <right/>
      <top style="medium"/>
      <bottom style="double"/>
    </border>
    <border>
      <left/>
      <right/>
      <top style="thin"/>
      <bottom style="double"/>
    </border>
    <border>
      <left/>
      <right/>
      <top/>
      <bottom style="thin"/>
    </border>
    <border>
      <left>
        <color indexed="63"/>
      </left>
      <right>
        <color indexed="63"/>
      </right>
      <top>
        <color indexed="63"/>
      </top>
      <bottom style="double"/>
    </border>
    <border>
      <left style="thin"/>
      <right/>
      <top/>
      <bottom style="thin"/>
    </border>
    <border>
      <left/>
      <right style="thin"/>
      <top/>
      <bottom style="thin"/>
    </border>
    <border>
      <left/>
      <right style="thin"/>
      <top style="thin"/>
      <bottom/>
    </border>
    <border>
      <left style="thin"/>
      <right/>
      <top/>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top/>
      <bottom/>
    </border>
    <border>
      <left/>
      <right style="thin">
        <color theme="0"/>
      </right>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7" fillId="2" borderId="0" applyNumberFormat="0" applyBorder="0" applyAlignment="0" applyProtection="0"/>
    <xf numFmtId="0" fontId="107" fillId="3" borderId="0" applyNumberFormat="0" applyBorder="0" applyAlignment="0" applyProtection="0"/>
    <xf numFmtId="0" fontId="107" fillId="4" borderId="0" applyNumberFormat="0" applyBorder="0" applyAlignment="0" applyProtection="0"/>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26" borderId="0" applyNumberFormat="0" applyBorder="0" applyAlignment="0" applyProtection="0"/>
    <xf numFmtId="0" fontId="110" fillId="27" borderId="1" applyNumberFormat="0" applyAlignment="0" applyProtection="0"/>
    <xf numFmtId="0" fontId="11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29" borderId="0" applyNumberFormat="0" applyBorder="0" applyAlignment="0" applyProtection="0"/>
    <xf numFmtId="0" fontId="115" fillId="0" borderId="3" applyNumberFormat="0" applyFill="0" applyAlignment="0" applyProtection="0"/>
    <xf numFmtId="0" fontId="116" fillId="0" borderId="4" applyNumberFormat="0" applyFill="0" applyAlignment="0" applyProtection="0"/>
    <xf numFmtId="0" fontId="117" fillId="0" borderId="5" applyNumberFormat="0" applyFill="0" applyAlignment="0" applyProtection="0"/>
    <xf numFmtId="0" fontId="117" fillId="0" borderId="0" applyNumberFormat="0" applyFill="0" applyBorder="0" applyAlignment="0" applyProtection="0"/>
    <xf numFmtId="0" fontId="8" fillId="0" borderId="0" applyNumberFormat="0" applyFill="0" applyBorder="0" applyAlignment="0" applyProtection="0"/>
    <xf numFmtId="0" fontId="118" fillId="30" borderId="1" applyNumberFormat="0" applyAlignment="0" applyProtection="0"/>
    <xf numFmtId="0" fontId="119" fillId="0" borderId="6" applyNumberFormat="0" applyFill="0" applyAlignment="0" applyProtection="0"/>
    <xf numFmtId="0" fontId="120" fillId="31" borderId="0" applyNumberFormat="0" applyBorder="0" applyAlignment="0" applyProtection="0"/>
    <xf numFmtId="0" fontId="107" fillId="0" borderId="0">
      <alignment/>
      <protection/>
    </xf>
    <xf numFmtId="0" fontId="0" fillId="0" borderId="0">
      <alignment/>
      <protection/>
    </xf>
    <xf numFmtId="0" fontId="0" fillId="32" borderId="7" applyNumberFormat="0" applyFont="0" applyAlignment="0" applyProtection="0"/>
    <xf numFmtId="0" fontId="121" fillId="27" borderId="8" applyNumberFormat="0" applyAlignment="0" applyProtection="0"/>
    <xf numFmtId="9" fontId="0" fillId="0" borderId="0" applyFont="0" applyFill="0" applyBorder="0" applyAlignment="0" applyProtection="0"/>
    <xf numFmtId="0" fontId="122" fillId="0" borderId="0" applyNumberFormat="0" applyFill="0" applyBorder="0" applyAlignment="0" applyProtection="0"/>
    <xf numFmtId="0" fontId="123" fillId="0" borderId="9" applyNumberFormat="0" applyFill="0" applyAlignment="0" applyProtection="0"/>
    <xf numFmtId="0" fontId="124" fillId="0" borderId="0" applyNumberFormat="0" applyFill="0" applyBorder="0" applyAlignment="0" applyProtection="0"/>
  </cellStyleXfs>
  <cellXfs count="646">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10" fillId="0" borderId="0" xfId="0" applyFont="1" applyAlignment="1">
      <alignment/>
    </xf>
    <xf numFmtId="0" fontId="3" fillId="0" borderId="0" xfId="0" applyFont="1" applyAlignment="1">
      <alignment/>
    </xf>
    <xf numFmtId="0" fontId="4" fillId="0" borderId="0" xfId="0" applyFont="1" applyAlignment="1">
      <alignment horizontal="left"/>
    </xf>
    <xf numFmtId="0" fontId="3" fillId="0" borderId="0" xfId="0" applyFont="1" applyAlignment="1">
      <alignment wrapText="1"/>
    </xf>
    <xf numFmtId="0" fontId="0" fillId="0" borderId="0" xfId="0" applyFont="1" applyAlignment="1">
      <alignment/>
    </xf>
    <xf numFmtId="0" fontId="6" fillId="0" borderId="0" xfId="0" applyFont="1" applyAlignment="1">
      <alignment/>
    </xf>
    <xf numFmtId="0" fontId="13" fillId="0" borderId="0" xfId="0" applyFont="1" applyAlignment="1">
      <alignment horizontal="left"/>
    </xf>
    <xf numFmtId="0" fontId="14" fillId="0" borderId="0" xfId="0" applyFont="1" applyAlignment="1">
      <alignment/>
    </xf>
    <xf numFmtId="0" fontId="15" fillId="0" borderId="0" xfId="0" applyFont="1" applyAlignment="1">
      <alignment/>
    </xf>
    <xf numFmtId="0" fontId="14" fillId="0" borderId="0" xfId="0" applyFont="1" applyAlignment="1">
      <alignment horizontal="center"/>
    </xf>
    <xf numFmtId="0" fontId="16" fillId="0" borderId="0" xfId="0" applyFont="1" applyAlignment="1">
      <alignment horizontal="left"/>
    </xf>
    <xf numFmtId="0" fontId="16" fillId="0" borderId="0" xfId="0" applyFont="1" applyAlignment="1" quotePrefix="1">
      <alignment horizontal="left"/>
    </xf>
    <xf numFmtId="0" fontId="16" fillId="0" borderId="0" xfId="0" applyFont="1" applyAlignment="1">
      <alignment/>
    </xf>
    <xf numFmtId="0" fontId="14" fillId="33" borderId="10" xfId="0" applyFont="1" applyFill="1" applyBorder="1" applyAlignment="1" applyProtection="1">
      <alignment horizontal="center"/>
      <protection locked="0"/>
    </xf>
    <xf numFmtId="0" fontId="14" fillId="0" borderId="0" xfId="0" applyFont="1" applyAlignment="1" quotePrefix="1">
      <alignment horizontal="left"/>
    </xf>
    <xf numFmtId="0" fontId="16" fillId="0" borderId="0" xfId="0" applyFont="1" applyBorder="1" applyAlignment="1">
      <alignment horizontal="left"/>
    </xf>
    <xf numFmtId="0" fontId="11" fillId="0" borderId="0" xfId="0" applyFont="1" applyBorder="1" applyAlignment="1">
      <alignment horizontal="left"/>
    </xf>
    <xf numFmtId="0" fontId="11" fillId="0" borderId="0" xfId="0" applyFont="1" applyAlignment="1">
      <alignment/>
    </xf>
    <xf numFmtId="0" fontId="18" fillId="0" borderId="0" xfId="0" applyFont="1" applyAlignment="1">
      <alignment/>
    </xf>
    <xf numFmtId="0" fontId="14" fillId="0" borderId="0" xfId="0" applyFont="1" applyAlignment="1">
      <alignment horizontal="left"/>
    </xf>
    <xf numFmtId="0" fontId="14" fillId="0" borderId="0" xfId="0" applyFont="1" applyAlignment="1">
      <alignment horizontal="left" wrapText="1"/>
    </xf>
    <xf numFmtId="0" fontId="20" fillId="0" borderId="0" xfId="0" applyFont="1" applyAlignment="1">
      <alignment/>
    </xf>
    <xf numFmtId="0" fontId="14" fillId="0" borderId="0" xfId="0" applyFont="1" applyAlignment="1">
      <alignment horizontal="justify"/>
    </xf>
    <xf numFmtId="0" fontId="14" fillId="0" borderId="0" xfId="0" applyFont="1" applyAlignment="1">
      <alignment horizontal="justify" vertical="top" wrapText="1"/>
    </xf>
    <xf numFmtId="0" fontId="14" fillId="0" borderId="0" xfId="0" applyFont="1" applyAlignment="1">
      <alignment horizontal="justify" vertical="top"/>
    </xf>
    <xf numFmtId="0" fontId="14" fillId="0" borderId="0" xfId="0" applyFont="1" applyAlignment="1">
      <alignment/>
    </xf>
    <xf numFmtId="0" fontId="15" fillId="0" borderId="0" xfId="0" applyFont="1" applyAlignment="1">
      <alignment horizontal="left"/>
    </xf>
    <xf numFmtId="0" fontId="15" fillId="0" borderId="0" xfId="0" applyFont="1" applyAlignment="1">
      <alignment horizontal="center"/>
    </xf>
    <xf numFmtId="0" fontId="22" fillId="0" borderId="0" xfId="0" applyFont="1" applyAlignment="1">
      <alignment horizontal="left"/>
    </xf>
    <xf numFmtId="0" fontId="14" fillId="0" borderId="0" xfId="0" applyFont="1" applyAlignment="1">
      <alignment vertical="top" wrapText="1"/>
    </xf>
    <xf numFmtId="0" fontId="16" fillId="0" borderId="0" xfId="0" applyFont="1" applyFill="1" applyBorder="1" applyAlignment="1" quotePrefix="1">
      <alignment horizontal="left" vertical="top" wrapText="1"/>
    </xf>
    <xf numFmtId="0" fontId="14" fillId="0" borderId="0" xfId="0" applyFont="1" applyBorder="1" applyAlignment="1">
      <alignment/>
    </xf>
    <xf numFmtId="0" fontId="20" fillId="0" borderId="11" xfId="0" applyFont="1" applyFill="1" applyBorder="1" applyAlignment="1">
      <alignment/>
    </xf>
    <xf numFmtId="0" fontId="20" fillId="0" borderId="12" xfId="0" applyFont="1" applyFill="1" applyBorder="1" applyAlignment="1">
      <alignment/>
    </xf>
    <xf numFmtId="0" fontId="14" fillId="0" borderId="12" xfId="0" applyFont="1" applyFill="1" applyBorder="1" applyAlignment="1">
      <alignment/>
    </xf>
    <xf numFmtId="0" fontId="16" fillId="0" borderId="13" xfId="0" applyFont="1" applyBorder="1" applyAlignment="1">
      <alignment horizontal="left"/>
    </xf>
    <xf numFmtId="0" fontId="20" fillId="0" borderId="0" xfId="0" applyFont="1" applyFill="1" applyBorder="1" applyAlignment="1">
      <alignment/>
    </xf>
    <xf numFmtId="0" fontId="14" fillId="0" borderId="0" xfId="0" applyFont="1" applyFill="1" applyBorder="1" applyAlignment="1">
      <alignment/>
    </xf>
    <xf numFmtId="0" fontId="14" fillId="0" borderId="13" xfId="0" applyFont="1" applyBorder="1" applyAlignment="1">
      <alignment horizontal="left" vertical="top"/>
    </xf>
    <xf numFmtId="0" fontId="16" fillId="0" borderId="14" xfId="0" applyFont="1" applyBorder="1" applyAlignment="1">
      <alignment horizontal="left"/>
    </xf>
    <xf numFmtId="0" fontId="14" fillId="0" borderId="15" xfId="0" applyFont="1" applyFill="1" applyBorder="1" applyAlignment="1">
      <alignment horizontal="left" wrapText="1"/>
    </xf>
    <xf numFmtId="0" fontId="14" fillId="0" borderId="15" xfId="0" applyFont="1" applyFill="1" applyBorder="1" applyAlignment="1">
      <alignment/>
    </xf>
    <xf numFmtId="0" fontId="14" fillId="0" borderId="0" xfId="0" applyFont="1" applyBorder="1" applyAlignment="1">
      <alignment horizontal="left"/>
    </xf>
    <xf numFmtId="0" fontId="16" fillId="0" borderId="0" xfId="0" applyFont="1" applyAlignment="1">
      <alignment horizontal="center"/>
    </xf>
    <xf numFmtId="0" fontId="14" fillId="0" borderId="0" xfId="0" applyFont="1" applyBorder="1" applyAlignment="1">
      <alignment horizontal="left" indent="3"/>
    </xf>
    <xf numFmtId="0" fontId="14" fillId="0" borderId="0" xfId="0" applyFont="1" applyBorder="1" applyAlignment="1" quotePrefix="1">
      <alignment horizontal="left" indent="3"/>
    </xf>
    <xf numFmtId="0" fontId="14" fillId="0" borderId="0" xfId="0" applyFont="1" applyFill="1" applyAlignment="1">
      <alignment/>
    </xf>
    <xf numFmtId="0" fontId="13" fillId="0" borderId="0" xfId="0" applyFont="1" applyAlignment="1">
      <alignment/>
    </xf>
    <xf numFmtId="0" fontId="23" fillId="0" borderId="0" xfId="0" applyFont="1" applyAlignment="1">
      <alignment/>
    </xf>
    <xf numFmtId="0" fontId="23" fillId="0" borderId="0" xfId="0" applyFont="1" applyAlignment="1" quotePrefix="1">
      <alignment horizontal="left"/>
    </xf>
    <xf numFmtId="0" fontId="24" fillId="0" borderId="0" xfId="0" applyFont="1" applyAlignment="1">
      <alignment horizontal="left"/>
    </xf>
    <xf numFmtId="0" fontId="6" fillId="0" borderId="0" xfId="0" applyFont="1" applyFill="1" applyAlignment="1">
      <alignment/>
    </xf>
    <xf numFmtId="5" fontId="0" fillId="0" borderId="0" xfId="44" applyNumberFormat="1" applyFont="1" applyFill="1" applyAlignment="1" applyProtection="1">
      <alignment horizontal="center"/>
      <protection/>
    </xf>
    <xf numFmtId="0" fontId="19" fillId="0" borderId="0" xfId="0" applyFont="1" applyAlignment="1" quotePrefix="1">
      <alignment horizontal="left"/>
    </xf>
    <xf numFmtId="0" fontId="16" fillId="0" borderId="0" xfId="0" applyFont="1" applyFill="1" applyAlignment="1">
      <alignment/>
    </xf>
    <xf numFmtId="171" fontId="14" fillId="0" borderId="0" xfId="42" applyFont="1" applyFill="1" applyBorder="1" applyAlignment="1">
      <alignment horizontal="right"/>
    </xf>
    <xf numFmtId="0" fontId="14" fillId="0" borderId="0" xfId="0" applyFont="1" applyFill="1" applyAlignment="1">
      <alignment horizontal="center"/>
    </xf>
    <xf numFmtId="0" fontId="14" fillId="0" borderId="0" xfId="0" applyFont="1" applyFill="1" applyBorder="1" applyAlignment="1">
      <alignment horizontal="center"/>
    </xf>
    <xf numFmtId="171" fontId="14" fillId="0" borderId="0" xfId="42" applyFont="1" applyFill="1" applyAlignment="1">
      <alignment/>
    </xf>
    <xf numFmtId="0" fontId="16" fillId="0" borderId="16" xfId="0" applyFont="1" applyFill="1" applyBorder="1" applyAlignment="1">
      <alignment/>
    </xf>
    <xf numFmtId="0" fontId="14" fillId="0" borderId="17" xfId="0" applyFont="1" applyFill="1" applyBorder="1" applyAlignment="1">
      <alignment horizontal="center"/>
    </xf>
    <xf numFmtId="171" fontId="14" fillId="0" borderId="18" xfId="42" applyFont="1" applyFill="1" applyBorder="1" applyAlignment="1">
      <alignment/>
    </xf>
    <xf numFmtId="0" fontId="14" fillId="0" borderId="19" xfId="0" applyFont="1" applyFill="1" applyBorder="1" applyAlignment="1">
      <alignment/>
    </xf>
    <xf numFmtId="0" fontId="14" fillId="0" borderId="20" xfId="0" applyFont="1" applyFill="1" applyBorder="1" applyAlignment="1">
      <alignment/>
    </xf>
    <xf numFmtId="0" fontId="14" fillId="0" borderId="21" xfId="0" applyFont="1" applyFill="1" applyBorder="1" applyAlignment="1" applyProtection="1">
      <alignment horizontal="center"/>
      <protection/>
    </xf>
    <xf numFmtId="0" fontId="14" fillId="0" borderId="21" xfId="0" applyFont="1" applyFill="1" applyBorder="1" applyAlignment="1" applyProtection="1">
      <alignment/>
      <protection/>
    </xf>
    <xf numFmtId="171" fontId="14" fillId="0" borderId="22" xfId="42" applyFont="1" applyFill="1" applyBorder="1" applyAlignment="1" applyProtection="1">
      <alignment/>
      <protection/>
    </xf>
    <xf numFmtId="0" fontId="6" fillId="33" borderId="0" xfId="0" applyFont="1" applyFill="1" applyAlignment="1" applyProtection="1">
      <alignment horizontal="center"/>
      <protection locked="0"/>
    </xf>
    <xf numFmtId="0" fontId="30" fillId="0" borderId="0" xfId="53" applyFont="1" applyAlignment="1" applyProtection="1">
      <alignment/>
      <protection/>
    </xf>
    <xf numFmtId="0" fontId="14" fillId="0" borderId="0" xfId="0" applyFont="1" applyFill="1" applyAlignment="1" applyProtection="1">
      <alignment/>
      <protection locked="0"/>
    </xf>
    <xf numFmtId="0" fontId="14" fillId="0" borderId="0" xfId="0" applyFont="1" applyFill="1" applyAlignment="1" applyProtection="1">
      <alignment/>
      <protection/>
    </xf>
    <xf numFmtId="0" fontId="16" fillId="0" borderId="0" xfId="0" applyFont="1" applyFill="1" applyAlignment="1" applyProtection="1">
      <alignment/>
      <protection/>
    </xf>
    <xf numFmtId="174" fontId="16" fillId="0" borderId="0" xfId="0" applyNumberFormat="1" applyFont="1" applyFill="1" applyBorder="1" applyAlignment="1" applyProtection="1">
      <alignment horizontal="left"/>
      <protection/>
    </xf>
    <xf numFmtId="0" fontId="16" fillId="0" borderId="0" xfId="0" applyFont="1" applyBorder="1" applyAlignment="1" applyProtection="1">
      <alignment/>
      <protection/>
    </xf>
    <xf numFmtId="0" fontId="14" fillId="0" borderId="23" xfId="0" applyFont="1" applyFill="1" applyBorder="1" applyAlignment="1" applyProtection="1">
      <alignment vertical="top" wrapText="1"/>
      <protection/>
    </xf>
    <xf numFmtId="0" fontId="14" fillId="0" borderId="24" xfId="0" applyFont="1" applyFill="1" applyBorder="1" applyAlignment="1" applyProtection="1">
      <alignment horizontal="center" vertical="top" wrapText="1"/>
      <protection/>
    </xf>
    <xf numFmtId="0" fontId="14" fillId="0" borderId="0" xfId="0" applyFont="1" applyFill="1" applyAlignment="1" applyProtection="1">
      <alignment vertical="top" wrapText="1"/>
      <protection locked="0"/>
    </xf>
    <xf numFmtId="0" fontId="14" fillId="0" borderId="23" xfId="0" applyFont="1" applyFill="1" applyBorder="1" applyAlignment="1" applyProtection="1">
      <alignment vertical="top"/>
      <protection/>
    </xf>
    <xf numFmtId="0" fontId="14" fillId="0" borderId="24" xfId="0" applyFont="1" applyFill="1" applyBorder="1" applyAlignment="1" applyProtection="1">
      <alignment horizontal="center"/>
      <protection/>
    </xf>
    <xf numFmtId="0" fontId="14" fillId="0" borderId="10" xfId="0" applyFont="1" applyFill="1" applyBorder="1" applyAlignment="1" applyProtection="1">
      <alignment vertical="top" wrapText="1"/>
      <protection/>
    </xf>
    <xf numFmtId="0" fontId="14" fillId="0" borderId="10" xfId="0" applyFont="1" applyFill="1" applyBorder="1" applyAlignment="1" applyProtection="1">
      <alignment horizontal="center" vertical="top" wrapText="1"/>
      <protection/>
    </xf>
    <xf numFmtId="0" fontId="14" fillId="0" borderId="25" xfId="0" applyFont="1" applyFill="1" applyBorder="1" applyAlignment="1" applyProtection="1">
      <alignment vertical="top"/>
      <protection/>
    </xf>
    <xf numFmtId="0" fontId="14" fillId="0" borderId="24" xfId="0" applyFont="1" applyFill="1" applyBorder="1" applyAlignment="1" applyProtection="1">
      <alignment vertical="top"/>
      <protection/>
    </xf>
    <xf numFmtId="0" fontId="14" fillId="0" borderId="26" xfId="0" applyFont="1" applyFill="1" applyBorder="1" applyAlignment="1" applyProtection="1">
      <alignment vertical="top"/>
      <protection/>
    </xf>
    <xf numFmtId="38" fontId="14" fillId="0" borderId="0" xfId="0" applyNumberFormat="1" applyFont="1" applyFill="1" applyBorder="1" applyAlignment="1" applyProtection="1">
      <alignment horizontal="center"/>
      <protection locked="0"/>
    </xf>
    <xf numFmtId="0" fontId="31" fillId="0" borderId="0" xfId="53" applyFont="1" applyAlignment="1" applyProtection="1">
      <alignment/>
      <protection/>
    </xf>
    <xf numFmtId="38" fontId="14" fillId="0" borderId="0" xfId="0" applyNumberFormat="1" applyFont="1" applyAlignment="1" applyProtection="1">
      <alignment horizontal="left"/>
      <protection locked="0"/>
    </xf>
    <xf numFmtId="0" fontId="14" fillId="0" borderId="0" xfId="0" applyNumberFormat="1" applyFont="1" applyAlignment="1" applyProtection="1">
      <alignment horizontal="center"/>
      <protection locked="0"/>
    </xf>
    <xf numFmtId="38" fontId="14" fillId="0" borderId="0" xfId="0" applyNumberFormat="1" applyFont="1" applyAlignment="1" applyProtection="1">
      <alignment/>
      <protection locked="0"/>
    </xf>
    <xf numFmtId="38" fontId="14" fillId="0" borderId="0" xfId="0" applyNumberFormat="1" applyFont="1" applyAlignment="1" applyProtection="1">
      <alignment horizontal="center"/>
      <protection locked="0"/>
    </xf>
    <xf numFmtId="38" fontId="14" fillId="0" borderId="0" xfId="0" applyNumberFormat="1" applyFont="1" applyAlignment="1" applyProtection="1">
      <alignment/>
      <protection/>
    </xf>
    <xf numFmtId="0" fontId="14" fillId="0" borderId="0" xfId="0" applyNumberFormat="1" applyFont="1" applyAlignment="1" applyProtection="1">
      <alignment horizontal="center"/>
      <protection/>
    </xf>
    <xf numFmtId="38" fontId="14" fillId="0" borderId="0" xfId="0" applyNumberFormat="1" applyFont="1" applyBorder="1" applyAlignment="1" applyProtection="1">
      <alignment/>
      <protection/>
    </xf>
    <xf numFmtId="38" fontId="16" fillId="0" borderId="0" xfId="0" applyNumberFormat="1" applyFont="1" applyBorder="1" applyAlignment="1" applyProtection="1">
      <alignment horizontal="center"/>
      <protection/>
    </xf>
    <xf numFmtId="38" fontId="14" fillId="0" borderId="0" xfId="0" applyNumberFormat="1" applyFont="1" applyBorder="1" applyAlignment="1" applyProtection="1">
      <alignment horizontal="center"/>
      <protection/>
    </xf>
    <xf numFmtId="38" fontId="16" fillId="0" borderId="10" xfId="0" applyNumberFormat="1" applyFont="1" applyBorder="1" applyAlignment="1" applyProtection="1">
      <alignment/>
      <protection/>
    </xf>
    <xf numFmtId="38" fontId="16" fillId="0" borderId="25" xfId="0" applyNumberFormat="1" applyFont="1" applyBorder="1" applyAlignment="1" applyProtection="1">
      <alignment horizontal="center" wrapText="1"/>
      <protection/>
    </xf>
    <xf numFmtId="38" fontId="16" fillId="0" borderId="24" xfId="0" applyNumberFormat="1" applyFont="1" applyBorder="1" applyAlignment="1" applyProtection="1">
      <alignment horizontal="center" wrapText="1"/>
      <protection/>
    </xf>
    <xf numFmtId="0" fontId="16" fillId="0" borderId="10" xfId="0" applyNumberFormat="1" applyFont="1" applyBorder="1" applyAlignment="1" applyProtection="1">
      <alignment horizontal="center" wrapText="1"/>
      <protection/>
    </xf>
    <xf numFmtId="38" fontId="14" fillId="0" borderId="0" xfId="0" applyNumberFormat="1" applyFont="1" applyBorder="1" applyAlignment="1" applyProtection="1">
      <alignment/>
      <protection/>
    </xf>
    <xf numFmtId="0" fontId="16" fillId="0" borderId="27" xfId="0" applyNumberFormat="1" applyFont="1" applyBorder="1" applyAlignment="1" applyProtection="1">
      <alignment horizontal="center" wrapText="1"/>
      <protection/>
    </xf>
    <xf numFmtId="38" fontId="16" fillId="0" borderId="0" xfId="0" applyNumberFormat="1" applyFont="1" applyBorder="1" applyAlignment="1" applyProtection="1">
      <alignment horizontal="center" wrapText="1"/>
      <protection/>
    </xf>
    <xf numFmtId="38" fontId="16" fillId="0" borderId="0" xfId="0" applyNumberFormat="1" applyFont="1" applyBorder="1" applyAlignment="1" applyProtection="1">
      <alignment wrapText="1"/>
      <protection/>
    </xf>
    <xf numFmtId="38" fontId="14" fillId="0" borderId="24" xfId="0" applyNumberFormat="1" applyFont="1" applyFill="1" applyBorder="1" applyAlignment="1" applyProtection="1">
      <alignment horizontal="center" vertical="center"/>
      <protection/>
    </xf>
    <xf numFmtId="38" fontId="14" fillId="0" borderId="0" xfId="0" applyNumberFormat="1" applyFont="1" applyAlignment="1" applyProtection="1">
      <alignment horizontal="center"/>
      <protection/>
    </xf>
    <xf numFmtId="38" fontId="14" fillId="0" borderId="0" xfId="0" applyNumberFormat="1" applyFont="1" applyFill="1" applyAlignment="1" applyProtection="1">
      <alignment/>
      <protection/>
    </xf>
    <xf numFmtId="0" fontId="14" fillId="0" borderId="27" xfId="0" applyNumberFormat="1" applyFont="1" applyFill="1" applyBorder="1" applyAlignment="1" applyProtection="1">
      <alignment horizontal="center"/>
      <protection/>
    </xf>
    <xf numFmtId="38" fontId="14" fillId="0" borderId="0" xfId="0" applyNumberFormat="1" applyFont="1" applyFill="1" applyBorder="1" applyAlignment="1" applyProtection="1">
      <alignment/>
      <protection/>
    </xf>
    <xf numFmtId="38" fontId="14" fillId="0" borderId="0" xfId="0" applyNumberFormat="1" applyFont="1" applyFill="1" applyBorder="1" applyAlignment="1" applyProtection="1">
      <alignment horizontal="center"/>
      <protection/>
    </xf>
    <xf numFmtId="0" fontId="14" fillId="0" borderId="0" xfId="0" applyNumberFormat="1" applyFont="1" applyFill="1" applyBorder="1" applyAlignment="1" applyProtection="1">
      <alignment horizontal="center"/>
      <protection/>
    </xf>
    <xf numFmtId="38" fontId="14" fillId="33" borderId="10" xfId="0" applyNumberFormat="1" applyFont="1" applyFill="1" applyBorder="1" applyAlignment="1" applyProtection="1">
      <alignment horizontal="left" wrapText="1"/>
      <protection locked="0"/>
    </xf>
    <xf numFmtId="38" fontId="14" fillId="0" borderId="28" xfId="0" applyNumberFormat="1" applyFont="1" applyFill="1" applyBorder="1" applyAlignment="1" applyProtection="1">
      <alignment horizontal="center"/>
      <protection/>
    </xf>
    <xf numFmtId="38" fontId="14" fillId="0" borderId="24" xfId="0" applyNumberFormat="1" applyFont="1" applyFill="1" applyBorder="1" applyAlignment="1" applyProtection="1">
      <alignment horizontal="center"/>
      <protection/>
    </xf>
    <xf numFmtId="0" fontId="14" fillId="0" borderId="0" xfId="0" applyNumberFormat="1" applyFont="1" applyBorder="1" applyAlignment="1" applyProtection="1">
      <alignment horizontal="center"/>
      <protection/>
    </xf>
    <xf numFmtId="0" fontId="125" fillId="0" borderId="0" xfId="0" applyFont="1" applyAlignment="1">
      <alignment horizontal="justify" vertical="top" wrapText="1"/>
    </xf>
    <xf numFmtId="0" fontId="126" fillId="0" borderId="0" xfId="0" applyFont="1" applyAlignment="1">
      <alignment horizontal="justify" vertical="top" wrapText="1"/>
    </xf>
    <xf numFmtId="0" fontId="127" fillId="0" borderId="0" xfId="0" applyFont="1" applyAlignment="1">
      <alignment horizontal="justify" vertical="top" wrapText="1"/>
    </xf>
    <xf numFmtId="0" fontId="127" fillId="0" borderId="0" xfId="0" applyFont="1" applyAlignment="1" quotePrefix="1">
      <alignment horizontal="justify" vertical="top" wrapText="1"/>
    </xf>
    <xf numFmtId="0" fontId="27" fillId="0" borderId="0" xfId="0" applyFont="1" applyFill="1" applyAlignment="1">
      <alignment horizontal="justify" vertical="top" wrapText="1"/>
    </xf>
    <xf numFmtId="0" fontId="126" fillId="0" borderId="0" xfId="0" applyFont="1" applyAlignment="1">
      <alignment horizontal="justify" vertical="top"/>
    </xf>
    <xf numFmtId="0" fontId="127" fillId="0" borderId="0" xfId="0" applyFont="1" applyAlignment="1">
      <alignment horizontal="justify" vertical="top"/>
    </xf>
    <xf numFmtId="0" fontId="128" fillId="0" borderId="0" xfId="0" applyFont="1" applyAlignment="1">
      <alignment horizontal="center" readingOrder="1"/>
    </xf>
    <xf numFmtId="0" fontId="7" fillId="0" borderId="0" xfId="0" applyFont="1" applyAlignment="1">
      <alignment/>
    </xf>
    <xf numFmtId="0" fontId="6" fillId="0" borderId="0" xfId="0" applyFont="1" applyAlignment="1">
      <alignment vertical="top" wrapText="1"/>
    </xf>
    <xf numFmtId="0" fontId="30" fillId="0" borderId="0" xfId="53" applyFont="1" applyAlignment="1" applyProtection="1">
      <alignment vertical="top" wrapText="1"/>
      <protection/>
    </xf>
    <xf numFmtId="0" fontId="38" fillId="0" borderId="0" xfId="0" applyFont="1" applyAlignment="1">
      <alignment/>
    </xf>
    <xf numFmtId="0" fontId="6" fillId="33" borderId="0" xfId="0" applyFont="1" applyFill="1" applyAlignment="1" applyProtection="1">
      <alignment horizontal="left" vertical="top" wrapText="1" indent="3"/>
      <protection locked="0"/>
    </xf>
    <xf numFmtId="0" fontId="6" fillId="33" borderId="0" xfId="0" applyFont="1" applyFill="1" applyBorder="1" applyAlignment="1" applyProtection="1">
      <alignment horizontal="left" vertical="top" wrapText="1" indent="3"/>
      <protection locked="0"/>
    </xf>
    <xf numFmtId="176" fontId="14" fillId="0" borderId="29" xfId="42" applyNumberFormat="1" applyFont="1" applyFill="1" applyBorder="1" applyAlignment="1" applyProtection="1">
      <alignment horizontal="center" vertical="top"/>
      <protection/>
    </xf>
    <xf numFmtId="0" fontId="14" fillId="0" borderId="0" xfId="0" applyFont="1" applyAlignment="1" applyProtection="1">
      <alignment/>
      <protection/>
    </xf>
    <xf numFmtId="0" fontId="13" fillId="0" borderId="0" xfId="0" applyFont="1" applyAlignment="1" applyProtection="1">
      <alignment/>
      <protection/>
    </xf>
    <xf numFmtId="0" fontId="20" fillId="0" borderId="0" xfId="0" applyFont="1" applyAlignment="1" applyProtection="1">
      <alignment/>
      <protection/>
    </xf>
    <xf numFmtId="0" fontId="16" fillId="0" borderId="0" xfId="0" applyFont="1" applyAlignment="1" applyProtection="1">
      <alignment horizontal="left"/>
      <protection/>
    </xf>
    <xf numFmtId="0" fontId="16" fillId="0" borderId="0" xfId="0" applyFont="1" applyAlignment="1" applyProtection="1">
      <alignment/>
      <protection/>
    </xf>
    <xf numFmtId="0" fontId="14" fillId="0" borderId="0" xfId="0" applyFont="1" applyAlignment="1" applyProtection="1">
      <alignment horizontal="left"/>
      <protection/>
    </xf>
    <xf numFmtId="0" fontId="6" fillId="0" borderId="0" xfId="0" applyFont="1" applyAlignment="1" applyProtection="1">
      <alignment/>
      <protection/>
    </xf>
    <xf numFmtId="0" fontId="40" fillId="0" borderId="0" xfId="0" applyFont="1" applyAlignment="1" applyProtection="1">
      <alignment/>
      <protection/>
    </xf>
    <xf numFmtId="0" fontId="3" fillId="0" borderId="0" xfId="0" applyFont="1" applyAlignment="1" applyProtection="1">
      <alignment/>
      <protection/>
    </xf>
    <xf numFmtId="0" fontId="19" fillId="0" borderId="0" xfId="0" applyFont="1" applyAlignment="1" applyProtection="1" quotePrefix="1">
      <alignment horizontal="left"/>
      <protection/>
    </xf>
    <xf numFmtId="0" fontId="0" fillId="0" borderId="0" xfId="0" applyAlignment="1" applyProtection="1">
      <alignment/>
      <protection/>
    </xf>
    <xf numFmtId="0" fontId="39" fillId="0" borderId="0" xfId="0" applyFont="1" applyAlignment="1" applyProtection="1">
      <alignment/>
      <protection/>
    </xf>
    <xf numFmtId="0" fontId="41" fillId="0" borderId="0" xfId="0" applyFont="1" applyFill="1" applyBorder="1" applyAlignment="1" applyProtection="1">
      <alignment horizontal="left"/>
      <protection/>
    </xf>
    <xf numFmtId="0" fontId="0" fillId="34" borderId="10" xfId="0" applyFont="1" applyFill="1" applyBorder="1" applyAlignment="1" applyProtection="1">
      <alignment horizontal="center"/>
      <protection/>
    </xf>
    <xf numFmtId="0" fontId="0" fillId="0" borderId="0" xfId="0" applyBorder="1" applyAlignment="1" applyProtection="1">
      <alignment/>
      <protection/>
    </xf>
    <xf numFmtId="0" fontId="0" fillId="0" borderId="30" xfId="0" applyFill="1" applyBorder="1" applyAlignment="1" applyProtection="1">
      <alignment/>
      <protection/>
    </xf>
    <xf numFmtId="0" fontId="0" fillId="0" borderId="31" xfId="0" applyFill="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177" fontId="0" fillId="32" borderId="10" xfId="0" applyNumberFormat="1" applyFill="1" applyBorder="1" applyAlignment="1" applyProtection="1">
      <alignment horizontal="center"/>
      <protection locked="0"/>
    </xf>
    <xf numFmtId="0" fontId="6" fillId="0" borderId="0" xfId="0" applyFont="1" applyAlignment="1" applyProtection="1">
      <alignment/>
      <protection/>
    </xf>
    <xf numFmtId="0" fontId="6" fillId="0" borderId="0" xfId="0" applyFont="1" applyBorder="1" applyAlignment="1" applyProtection="1">
      <alignment/>
      <protection/>
    </xf>
    <xf numFmtId="0" fontId="18" fillId="0" borderId="11" xfId="0" applyFont="1" applyBorder="1" applyAlignment="1" applyProtection="1">
      <alignment/>
      <protection/>
    </xf>
    <xf numFmtId="0" fontId="6" fillId="0" borderId="12" xfId="0" applyFont="1" applyBorder="1" applyAlignment="1" applyProtection="1">
      <alignment/>
      <protection/>
    </xf>
    <xf numFmtId="0" fontId="6" fillId="0" borderId="32" xfId="0" applyFont="1" applyBorder="1" applyAlignment="1" applyProtection="1">
      <alignment/>
      <protection/>
    </xf>
    <xf numFmtId="0" fontId="18" fillId="0" borderId="13" xfId="0" applyFont="1" applyBorder="1" applyAlignment="1" applyProtection="1">
      <alignment/>
      <protection/>
    </xf>
    <xf numFmtId="0" fontId="6" fillId="0" borderId="33" xfId="0" applyFont="1" applyBorder="1" applyAlignment="1" applyProtection="1">
      <alignment/>
      <protection/>
    </xf>
    <xf numFmtId="0" fontId="6" fillId="0" borderId="13" xfId="0" applyFont="1" applyBorder="1" applyAlignment="1" applyProtection="1">
      <alignment horizontal="left" wrapText="1"/>
      <protection/>
    </xf>
    <xf numFmtId="0" fontId="6" fillId="0" borderId="0" xfId="0" applyFont="1" applyBorder="1" applyAlignment="1" applyProtection="1">
      <alignment horizontal="left" wrapText="1"/>
      <protection/>
    </xf>
    <xf numFmtId="0" fontId="6" fillId="0" borderId="33" xfId="0" applyFont="1" applyBorder="1" applyAlignment="1" applyProtection="1">
      <alignment horizontal="left" wrapText="1"/>
      <protection/>
    </xf>
    <xf numFmtId="0" fontId="6" fillId="0" borderId="13" xfId="0" applyFont="1" applyBorder="1" applyAlignment="1" applyProtection="1" quotePrefix="1">
      <alignment wrapText="1"/>
      <protection/>
    </xf>
    <xf numFmtId="0" fontId="6" fillId="0" borderId="0" xfId="0" applyFont="1" applyBorder="1" applyAlignment="1" applyProtection="1">
      <alignment wrapText="1"/>
      <protection/>
    </xf>
    <xf numFmtId="0" fontId="6" fillId="0" borderId="13" xfId="0" applyFont="1" applyBorder="1" applyAlignment="1" applyProtection="1">
      <alignment wrapText="1"/>
      <protection/>
    </xf>
    <xf numFmtId="0" fontId="6" fillId="0" borderId="14" xfId="0" applyFont="1" applyBorder="1" applyAlignment="1" applyProtection="1">
      <alignment/>
      <protection/>
    </xf>
    <xf numFmtId="0" fontId="6" fillId="0" borderId="15" xfId="0" applyFont="1" applyBorder="1" applyAlignment="1" applyProtection="1">
      <alignment/>
      <protection/>
    </xf>
    <xf numFmtId="0" fontId="6" fillId="0" borderId="34" xfId="0" applyFont="1" applyBorder="1" applyAlignment="1" applyProtection="1">
      <alignment/>
      <protection/>
    </xf>
    <xf numFmtId="0" fontId="28" fillId="0" borderId="0" xfId="0" applyFont="1" applyAlignment="1" applyProtection="1">
      <alignment/>
      <protection/>
    </xf>
    <xf numFmtId="0" fontId="6" fillId="0" borderId="0" xfId="0" applyFont="1" applyAlignment="1" applyProtection="1">
      <alignment horizontal="center"/>
      <protection/>
    </xf>
    <xf numFmtId="0" fontId="18" fillId="0" borderId="0" xfId="0" applyFont="1" applyAlignment="1" applyProtection="1">
      <alignment/>
      <protection/>
    </xf>
    <xf numFmtId="0" fontId="14" fillId="0" borderId="0" xfId="0" applyFont="1" applyBorder="1" applyAlignment="1" applyProtection="1">
      <alignment horizontal="center" vertical="top" wrapText="1"/>
      <protection/>
    </xf>
    <xf numFmtId="0" fontId="0" fillId="0" borderId="0" xfId="0" applyAlignment="1">
      <alignment horizontal="justify" vertical="top" wrapText="1"/>
    </xf>
    <xf numFmtId="0" fontId="7" fillId="0" borderId="0" xfId="0" applyFont="1" applyAlignment="1" applyProtection="1">
      <alignment/>
      <protection/>
    </xf>
    <xf numFmtId="0" fontId="6" fillId="0" borderId="0" xfId="0" applyFont="1" applyAlignment="1" applyProtection="1">
      <alignment vertical="top" wrapText="1"/>
      <protection/>
    </xf>
    <xf numFmtId="0" fontId="19" fillId="0" borderId="0" xfId="0" applyFont="1" applyAlignment="1" applyProtection="1">
      <alignment/>
      <protection/>
    </xf>
    <xf numFmtId="0" fontId="29" fillId="0" borderId="0" xfId="0" applyFont="1" applyAlignment="1" applyProtection="1">
      <alignment horizontal="center"/>
      <protection/>
    </xf>
    <xf numFmtId="0" fontId="35" fillId="0" borderId="0" xfId="0" applyFont="1" applyAlignment="1" applyProtection="1">
      <alignment wrapText="1"/>
      <protection/>
    </xf>
    <xf numFmtId="0" fontId="9" fillId="0" borderId="0" xfId="0" applyFont="1" applyAlignment="1" applyProtection="1" quotePrefix="1">
      <alignment horizontal="left" vertical="top" wrapText="1"/>
      <protection/>
    </xf>
    <xf numFmtId="0" fontId="6" fillId="0" borderId="0" xfId="0" applyFont="1" applyAlignment="1" applyProtection="1">
      <alignment horizontal="left"/>
      <protection/>
    </xf>
    <xf numFmtId="0" fontId="36" fillId="0" borderId="0" xfId="0" applyFont="1" applyAlignment="1" applyProtection="1">
      <alignment/>
      <protection/>
    </xf>
    <xf numFmtId="0" fontId="6" fillId="0" borderId="0" xfId="0" applyFont="1" applyAlignment="1" applyProtection="1" quotePrefix="1">
      <alignment horizontal="left" vertical="top" wrapText="1" indent="3"/>
      <protection/>
    </xf>
    <xf numFmtId="0" fontId="6" fillId="0" borderId="0" xfId="0" applyFont="1" applyAlignment="1" applyProtection="1">
      <alignment horizontal="left" vertical="top" wrapText="1" indent="3"/>
      <protection/>
    </xf>
    <xf numFmtId="0" fontId="6" fillId="0" borderId="0" xfId="0" applyFont="1" applyAlignment="1" applyProtection="1" quotePrefix="1">
      <alignment horizontal="left"/>
      <protection/>
    </xf>
    <xf numFmtId="0" fontId="9" fillId="0" borderId="0" xfId="0" applyFont="1" applyAlignment="1" applyProtection="1">
      <alignment horizontal="left" vertical="top" wrapText="1"/>
      <protection/>
    </xf>
    <xf numFmtId="0" fontId="6" fillId="0" borderId="0" xfId="0" applyFont="1" applyAlignment="1" applyProtection="1">
      <alignment wrapText="1"/>
      <protection/>
    </xf>
    <xf numFmtId="0" fontId="36" fillId="0" borderId="0" xfId="0" applyFont="1" applyAlignment="1" applyProtection="1">
      <alignment vertical="top" wrapText="1"/>
      <protection/>
    </xf>
    <xf numFmtId="0" fontId="129" fillId="0" borderId="0" xfId="0" applyFont="1" applyAlignment="1" applyProtection="1">
      <alignment horizontal="center" readingOrder="1"/>
      <protection/>
    </xf>
    <xf numFmtId="0" fontId="6" fillId="0" borderId="0" xfId="0" applyFont="1" applyAlignment="1" applyProtection="1" quotePrefix="1">
      <alignment horizontal="left" wrapText="1"/>
      <protection/>
    </xf>
    <xf numFmtId="0" fontId="36" fillId="0" borderId="0" xfId="0" applyFont="1" applyFill="1" applyAlignment="1" applyProtection="1">
      <alignment/>
      <protection/>
    </xf>
    <xf numFmtId="0" fontId="35" fillId="0" borderId="0" xfId="0" applyFont="1" applyAlignment="1" applyProtection="1">
      <alignment/>
      <protection/>
    </xf>
    <xf numFmtId="0" fontId="9" fillId="0" borderId="0" xfId="0" applyFont="1" applyAlignment="1" applyProtection="1">
      <alignment vertical="top" wrapText="1"/>
      <protection/>
    </xf>
    <xf numFmtId="0" fontId="35" fillId="0" borderId="0" xfId="0" applyFont="1" applyAlignment="1" applyProtection="1">
      <alignment horizontal="center"/>
      <protection/>
    </xf>
    <xf numFmtId="0" fontId="37" fillId="0" borderId="0" xfId="0" applyFont="1" applyAlignment="1" applyProtection="1">
      <alignment/>
      <protection/>
    </xf>
    <xf numFmtId="0" fontId="6" fillId="0" borderId="0" xfId="0" applyFont="1" applyAlignment="1" applyProtection="1" quotePrefix="1">
      <alignment horizontal="left" vertical="top" wrapText="1"/>
      <protection/>
    </xf>
    <xf numFmtId="0" fontId="35" fillId="0" borderId="0" xfId="0" applyFont="1" applyAlignment="1" applyProtection="1" quotePrefix="1">
      <alignment horizontal="center"/>
      <protection/>
    </xf>
    <xf numFmtId="0" fontId="7" fillId="0" borderId="0" xfId="0" applyFont="1" applyAlignment="1" applyProtection="1">
      <alignment horizontal="center"/>
      <protection/>
    </xf>
    <xf numFmtId="0" fontId="7" fillId="0" borderId="0" xfId="0" applyFont="1" applyAlignment="1" applyProtection="1" quotePrefix="1">
      <alignment horizontal="left" wrapText="1"/>
      <protection/>
    </xf>
    <xf numFmtId="0" fontId="9" fillId="0" borderId="0" xfId="0" applyFont="1" applyFill="1" applyAlignment="1" applyProtection="1">
      <alignment vertical="top" wrapText="1"/>
      <protection/>
    </xf>
    <xf numFmtId="0" fontId="6" fillId="0" borderId="0" xfId="0" applyFont="1" applyFill="1" applyAlignment="1" applyProtection="1">
      <alignment vertical="top" wrapText="1"/>
      <protection/>
    </xf>
    <xf numFmtId="0" fontId="6" fillId="34" borderId="0" xfId="0" applyFont="1" applyFill="1" applyBorder="1" applyAlignment="1" applyProtection="1">
      <alignment vertical="top" wrapText="1"/>
      <protection/>
    </xf>
    <xf numFmtId="0" fontId="6" fillId="34" borderId="0" xfId="0" applyFont="1" applyFill="1" applyBorder="1" applyAlignment="1" applyProtection="1" quotePrefix="1">
      <alignment horizontal="left" vertical="top" wrapText="1"/>
      <protection/>
    </xf>
    <xf numFmtId="0" fontId="7" fillId="0" borderId="20" xfId="0" applyFont="1" applyBorder="1" applyAlignment="1" applyProtection="1">
      <alignment/>
      <protection/>
    </xf>
    <xf numFmtId="0" fontId="35" fillId="0" borderId="0" xfId="0" applyFont="1" applyFill="1" applyAlignment="1" applyProtection="1">
      <alignment vertical="top" wrapText="1"/>
      <protection/>
    </xf>
    <xf numFmtId="0" fontId="6" fillId="0" borderId="0" xfId="0" applyFont="1" applyFill="1" applyBorder="1" applyAlignment="1" applyProtection="1">
      <alignment vertical="top" wrapText="1"/>
      <protection/>
    </xf>
    <xf numFmtId="0" fontId="6" fillId="0" borderId="0" xfId="0" applyFont="1" applyBorder="1" applyAlignment="1" applyProtection="1">
      <alignment vertical="top" wrapText="1"/>
      <protection/>
    </xf>
    <xf numFmtId="0" fontId="9" fillId="0" borderId="0" xfId="0" applyFont="1" applyAlignment="1" applyProtection="1" quotePrefix="1">
      <alignment vertical="top" wrapText="1"/>
      <protection/>
    </xf>
    <xf numFmtId="0" fontId="6" fillId="0" borderId="0" xfId="0" applyFont="1" applyAlignment="1" applyProtection="1" quotePrefix="1">
      <alignment vertical="top" wrapText="1"/>
      <protection/>
    </xf>
    <xf numFmtId="0" fontId="3" fillId="0" borderId="0" xfId="0" applyFont="1" applyAlignment="1">
      <alignment horizontal="left"/>
    </xf>
    <xf numFmtId="0" fontId="14" fillId="0" borderId="0" xfId="0" applyFont="1" applyAlignment="1">
      <alignment horizontal="left" vertical="top" wrapText="1"/>
    </xf>
    <xf numFmtId="0" fontId="0" fillId="0" borderId="0" xfId="0" applyAlignment="1">
      <alignment/>
    </xf>
    <xf numFmtId="0" fontId="0" fillId="0" borderId="0" xfId="0" applyAlignment="1">
      <alignment vertical="center"/>
    </xf>
    <xf numFmtId="0" fontId="6" fillId="0" borderId="0" xfId="0" applyFont="1" applyAlignment="1">
      <alignment/>
    </xf>
    <xf numFmtId="0" fontId="3" fillId="0" borderId="32" xfId="0" applyFont="1" applyBorder="1" applyAlignment="1">
      <alignment/>
    </xf>
    <xf numFmtId="0" fontId="3" fillId="0" borderId="33" xfId="0" applyFont="1" applyBorder="1" applyAlignment="1">
      <alignment/>
    </xf>
    <xf numFmtId="0" fontId="3" fillId="0" borderId="34" xfId="0" applyFont="1" applyBorder="1" applyAlignment="1">
      <alignment/>
    </xf>
    <xf numFmtId="0" fontId="6" fillId="0" borderId="0" xfId="0" applyFont="1" applyAlignment="1" applyProtection="1">
      <alignment horizontal="left" vertical="top" wrapText="1" indent="3"/>
      <protection/>
    </xf>
    <xf numFmtId="0" fontId="130" fillId="0" borderId="21" xfId="0" applyFont="1" applyBorder="1" applyAlignment="1">
      <alignment horizontal="justify" vertical="top" wrapText="1"/>
    </xf>
    <xf numFmtId="0" fontId="131" fillId="0" borderId="0" xfId="0" applyFont="1" applyBorder="1" applyAlignment="1">
      <alignment horizontal="justify" vertical="top" wrapText="1"/>
    </xf>
    <xf numFmtId="0" fontId="132" fillId="0" borderId="0" xfId="0" applyFont="1" applyAlignment="1">
      <alignment horizontal="center" readingOrder="1"/>
    </xf>
    <xf numFmtId="0" fontId="20" fillId="0" borderId="0" xfId="0" applyFont="1" applyBorder="1" applyAlignment="1" applyProtection="1">
      <alignment/>
      <protection/>
    </xf>
    <xf numFmtId="0" fontId="43" fillId="0" borderId="0" xfId="0" applyFont="1" applyBorder="1" applyAlignment="1" applyProtection="1">
      <alignment/>
      <protection/>
    </xf>
    <xf numFmtId="0" fontId="0" fillId="34" borderId="10" xfId="0" applyFont="1" applyFill="1" applyBorder="1" applyAlignment="1" applyProtection="1">
      <alignment horizontal="center" wrapText="1"/>
      <protection/>
    </xf>
    <xf numFmtId="0" fontId="16" fillId="0" borderId="0" xfId="0" applyFont="1" applyAlignment="1" applyProtection="1" quotePrefix="1">
      <alignment horizontal="left"/>
      <protection/>
    </xf>
    <xf numFmtId="0" fontId="0" fillId="0" borderId="10" xfId="0" applyFont="1" applyFill="1" applyBorder="1" applyAlignment="1">
      <alignment horizontal="center"/>
    </xf>
    <xf numFmtId="0" fontId="6" fillId="0" borderId="0" xfId="0" applyFont="1" applyAlignment="1" applyProtection="1" quotePrefix="1">
      <alignment horizontal="left" vertical="top" wrapText="1" indent="3"/>
      <protection/>
    </xf>
    <xf numFmtId="0" fontId="9" fillId="0" borderId="0" xfId="0" applyFont="1" applyBorder="1" applyAlignment="1" applyProtection="1">
      <alignment horizontal="right"/>
      <protection/>
    </xf>
    <xf numFmtId="0" fontId="44" fillId="0" borderId="0" xfId="0" applyFont="1" applyAlignment="1" applyProtection="1">
      <alignment/>
      <protection/>
    </xf>
    <xf numFmtId="0" fontId="13" fillId="0" borderId="0" xfId="0" applyFont="1" applyAlignment="1" applyProtection="1">
      <alignment horizontal="left"/>
      <protection/>
    </xf>
    <xf numFmtId="0" fontId="14" fillId="0" borderId="0" xfId="0" applyFont="1" applyFill="1" applyAlignment="1" applyProtection="1">
      <alignment vertical="top" wrapText="1"/>
      <protection/>
    </xf>
    <xf numFmtId="0" fontId="14" fillId="0" borderId="0" xfId="0" applyFont="1" applyFill="1" applyAlignment="1" applyProtection="1">
      <alignment vertical="top"/>
      <protection/>
    </xf>
    <xf numFmtId="0" fontId="16" fillId="0" borderId="0" xfId="0" applyNumberFormat="1" applyFont="1" applyBorder="1" applyAlignment="1" applyProtection="1">
      <alignment horizontal="left"/>
      <protection/>
    </xf>
    <xf numFmtId="38" fontId="16" fillId="0" borderId="0" xfId="0" applyNumberFormat="1" applyFont="1" applyFill="1" applyBorder="1" applyAlignment="1" applyProtection="1">
      <alignment/>
      <protection/>
    </xf>
    <xf numFmtId="38" fontId="16" fillId="0" borderId="0" xfId="0" applyNumberFormat="1" applyFont="1" applyBorder="1" applyAlignment="1" applyProtection="1">
      <alignment/>
      <protection/>
    </xf>
    <xf numFmtId="0" fontId="14" fillId="0" borderId="0" xfId="0" applyFont="1" applyAlignment="1">
      <alignment vertical="top"/>
    </xf>
    <xf numFmtId="172" fontId="9" fillId="0" borderId="35" xfId="42" applyNumberFormat="1" applyFont="1" applyBorder="1" applyAlignment="1" applyProtection="1">
      <alignment/>
      <protection hidden="1"/>
    </xf>
    <xf numFmtId="38" fontId="14" fillId="0" borderId="36" xfId="0" applyNumberFormat="1" applyFont="1" applyBorder="1" applyAlignment="1" applyProtection="1">
      <alignment horizontal="center"/>
      <protection hidden="1"/>
    </xf>
    <xf numFmtId="0" fontId="16" fillId="0" borderId="24" xfId="0" applyFont="1" applyFill="1" applyBorder="1" applyAlignment="1" applyProtection="1" quotePrefix="1">
      <alignment horizontal="left" vertical="top" wrapText="1"/>
      <protection hidden="1"/>
    </xf>
    <xf numFmtId="0" fontId="16" fillId="0" borderId="26" xfId="0" applyFont="1" applyFill="1" applyBorder="1" applyAlignment="1" applyProtection="1" quotePrefix="1">
      <alignment horizontal="left" vertical="top" wrapText="1"/>
      <protection hidden="1"/>
    </xf>
    <xf numFmtId="38" fontId="14" fillId="0" borderId="10" xfId="0" applyNumberFormat="1" applyFont="1" applyBorder="1" applyAlignment="1" applyProtection="1">
      <alignment horizontal="center" vertical="center"/>
      <protection/>
    </xf>
    <xf numFmtId="0" fontId="14" fillId="0" borderId="10" xfId="0" applyFont="1" applyBorder="1" applyAlignment="1" applyProtection="1">
      <alignment horizontal="center" vertical="center" wrapText="1"/>
      <protection/>
    </xf>
    <xf numFmtId="0" fontId="31" fillId="0" borderId="0" xfId="53" applyFont="1" applyFill="1" applyAlignment="1" applyProtection="1">
      <alignment horizontal="justify" vertical="top" wrapText="1"/>
      <protection/>
    </xf>
    <xf numFmtId="38" fontId="14" fillId="0" borderId="0" xfId="0" applyNumberFormat="1" applyFont="1" applyAlignment="1" applyProtection="1">
      <alignment horizontal="left"/>
      <protection/>
    </xf>
    <xf numFmtId="0" fontId="6" fillId="0" borderId="0" xfId="0" applyFont="1" applyFill="1" applyAlignment="1" applyProtection="1">
      <alignment/>
      <protection/>
    </xf>
    <xf numFmtId="0" fontId="6" fillId="0" borderId="0" xfId="0" applyFont="1" applyFill="1" applyBorder="1" applyAlignment="1" applyProtection="1">
      <alignment horizontal="left" vertical="top" wrapText="1" indent="3"/>
      <protection locked="0"/>
    </xf>
    <xf numFmtId="0" fontId="6" fillId="0" borderId="0" xfId="0" applyFont="1" applyFill="1" applyAlignment="1" applyProtection="1">
      <alignment horizontal="left"/>
      <protection/>
    </xf>
    <xf numFmtId="0" fontId="35" fillId="0" borderId="0" xfId="0" applyFont="1" applyFill="1" applyAlignment="1" applyProtection="1">
      <alignment/>
      <protection/>
    </xf>
    <xf numFmtId="0" fontId="14" fillId="0" borderId="0" xfId="0" applyFont="1" applyFill="1" applyBorder="1" applyAlignment="1" applyProtection="1">
      <alignment horizontal="center"/>
      <protection locked="0"/>
    </xf>
    <xf numFmtId="184" fontId="14" fillId="35" borderId="1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vertical="top"/>
      <protection/>
    </xf>
    <xf numFmtId="37" fontId="14" fillId="33" borderId="10" xfId="42" applyNumberFormat="1" applyFont="1" applyFill="1" applyBorder="1" applyAlignment="1" applyProtection="1">
      <alignment/>
      <protection locked="0"/>
    </xf>
    <xf numFmtId="37" fontId="14" fillId="0" borderId="0" xfId="0" applyNumberFormat="1" applyFont="1" applyAlignment="1" applyProtection="1">
      <alignment/>
      <protection/>
    </xf>
    <xf numFmtId="37" fontId="14" fillId="0" borderId="0" xfId="0" applyNumberFormat="1" applyFont="1" applyAlignment="1" applyProtection="1">
      <alignment horizontal="right"/>
      <protection/>
    </xf>
    <xf numFmtId="37" fontId="14" fillId="33" borderId="0" xfId="42" applyNumberFormat="1" applyFont="1" applyFill="1" applyAlignment="1" applyProtection="1">
      <alignment/>
      <protection locked="0"/>
    </xf>
    <xf numFmtId="37" fontId="14" fillId="0" borderId="0" xfId="42" applyNumberFormat="1" applyFont="1" applyAlignment="1">
      <alignment/>
    </xf>
    <xf numFmtId="37" fontId="16" fillId="0" borderId="0" xfId="0" applyNumberFormat="1" applyFont="1" applyAlignment="1">
      <alignment horizontal="center" wrapText="1"/>
    </xf>
    <xf numFmtId="37" fontId="133" fillId="0" borderId="0" xfId="42" applyNumberFormat="1" applyFont="1" applyFill="1" applyAlignment="1">
      <alignment/>
    </xf>
    <xf numFmtId="37" fontId="14" fillId="0" borderId="0" xfId="42" applyNumberFormat="1" applyFont="1" applyFill="1" applyAlignment="1">
      <alignment/>
    </xf>
    <xf numFmtId="37" fontId="14" fillId="0" borderId="0" xfId="42" applyNumberFormat="1" applyFont="1" applyFill="1" applyAlignment="1" applyProtection="1">
      <alignment/>
      <protection hidden="1"/>
    </xf>
    <xf numFmtId="37" fontId="14" fillId="0" borderId="37" xfId="42" applyNumberFormat="1" applyFont="1" applyFill="1" applyBorder="1" applyAlignment="1" applyProtection="1">
      <alignment/>
      <protection hidden="1"/>
    </xf>
    <xf numFmtId="37" fontId="14" fillId="0" borderId="38" xfId="42" applyNumberFormat="1" applyFont="1" applyFill="1" applyBorder="1" applyAlignment="1" applyProtection="1">
      <alignment horizontal="right"/>
      <protection hidden="1"/>
    </xf>
    <xf numFmtId="37" fontId="14" fillId="0" borderId="0" xfId="0" applyNumberFormat="1" applyFont="1" applyFill="1" applyBorder="1" applyAlignment="1">
      <alignment horizontal="center"/>
    </xf>
    <xf numFmtId="37" fontId="25" fillId="0" borderId="19" xfId="42" applyNumberFormat="1" applyFont="1" applyFill="1" applyBorder="1" applyAlignment="1" applyProtection="1">
      <alignment horizontal="center" vertical="center"/>
      <protection hidden="1"/>
    </xf>
    <xf numFmtId="37" fontId="14" fillId="0" borderId="0" xfId="0" applyNumberFormat="1" applyFont="1" applyFill="1" applyBorder="1" applyAlignment="1" applyProtection="1">
      <alignment horizontal="center"/>
      <protection/>
    </xf>
    <xf numFmtId="37" fontId="14" fillId="0" borderId="0" xfId="42" applyNumberFormat="1" applyFont="1" applyFill="1" applyBorder="1" applyAlignment="1" applyProtection="1">
      <alignment horizontal="center"/>
      <protection hidden="1"/>
    </xf>
    <xf numFmtId="37" fontId="14" fillId="0" borderId="19" xfId="42" applyNumberFormat="1" applyFont="1" applyFill="1" applyBorder="1" applyAlignment="1" applyProtection="1">
      <alignment horizontal="center" vertical="center"/>
      <protection hidden="1"/>
    </xf>
    <xf numFmtId="37" fontId="14" fillId="0" borderId="0" xfId="42" applyNumberFormat="1" applyFont="1" applyFill="1" applyBorder="1" applyAlignment="1" applyProtection="1">
      <alignment horizontal="center"/>
      <protection/>
    </xf>
    <xf numFmtId="37" fontId="14" fillId="0" borderId="20" xfId="42" applyNumberFormat="1" applyFont="1" applyFill="1" applyBorder="1" applyAlignment="1">
      <alignment horizontal="center"/>
    </xf>
    <xf numFmtId="37" fontId="14" fillId="0" borderId="0" xfId="0" applyNumberFormat="1" applyFont="1" applyFill="1" applyAlignment="1" applyProtection="1">
      <alignment/>
      <protection/>
    </xf>
    <xf numFmtId="37" fontId="14" fillId="0" borderId="38" xfId="0" applyNumberFormat="1" applyFont="1" applyBorder="1" applyAlignment="1" applyProtection="1">
      <alignment/>
      <protection hidden="1"/>
    </xf>
    <xf numFmtId="37" fontId="14" fillId="0" borderId="0" xfId="0" applyNumberFormat="1" applyFont="1" applyBorder="1" applyAlignment="1" applyProtection="1">
      <alignment/>
      <protection/>
    </xf>
    <xf numFmtId="37" fontId="0" fillId="32" borderId="10" xfId="42" applyNumberFormat="1" applyFont="1" applyFill="1" applyBorder="1" applyAlignment="1" applyProtection="1">
      <alignment/>
      <protection locked="0"/>
    </xf>
    <xf numFmtId="37" fontId="16" fillId="0" borderId="10" xfId="42" applyNumberFormat="1" applyFont="1" applyFill="1" applyBorder="1" applyAlignment="1" applyProtection="1">
      <alignment/>
      <protection hidden="1"/>
    </xf>
    <xf numFmtId="37" fontId="0" fillId="0" borderId="10" xfId="42" applyNumberFormat="1" applyFont="1" applyFill="1" applyBorder="1" applyAlignment="1" applyProtection="1">
      <alignment horizontal="center"/>
      <protection hidden="1"/>
    </xf>
    <xf numFmtId="37" fontId="0" fillId="36" borderId="10" xfId="42" applyNumberFormat="1" applyFont="1" applyFill="1" applyBorder="1" applyAlignment="1" applyProtection="1">
      <alignment horizontal="center"/>
      <protection hidden="1"/>
    </xf>
    <xf numFmtId="37" fontId="0" fillId="35" borderId="10" xfId="0" applyNumberFormat="1" applyFont="1" applyFill="1" applyBorder="1" applyAlignment="1" applyProtection="1">
      <alignment horizontal="center"/>
      <protection locked="0"/>
    </xf>
    <xf numFmtId="37" fontId="6" fillId="33" borderId="0" xfId="42" applyNumberFormat="1" applyFont="1" applyFill="1" applyAlignment="1" applyProtection="1">
      <alignment horizontal="center"/>
      <protection locked="0"/>
    </xf>
    <xf numFmtId="37" fontId="14" fillId="0" borderId="0" xfId="0" applyNumberFormat="1" applyFont="1" applyFill="1" applyAlignment="1" applyProtection="1">
      <alignment/>
      <protection locked="0"/>
    </xf>
    <xf numFmtId="37" fontId="13" fillId="0" borderId="0" xfId="0" applyNumberFormat="1" applyFont="1" applyAlignment="1" applyProtection="1">
      <alignment horizontal="left"/>
      <protection/>
    </xf>
    <xf numFmtId="37" fontId="16" fillId="0" borderId="0" xfId="0" applyNumberFormat="1" applyFont="1" applyBorder="1" applyAlignment="1" applyProtection="1">
      <alignment/>
      <protection/>
    </xf>
    <xf numFmtId="37" fontId="14" fillId="33" borderId="10" xfId="0" applyNumberFormat="1" applyFont="1" applyFill="1" applyBorder="1" applyAlignment="1" applyProtection="1">
      <alignment horizontal="center" vertical="top" wrapText="1"/>
      <protection locked="0"/>
    </xf>
    <xf numFmtId="37" fontId="14" fillId="33" borderId="10" xfId="0" applyNumberFormat="1" applyFont="1" applyFill="1" applyBorder="1" applyAlignment="1" applyProtection="1">
      <alignment/>
      <protection locked="0"/>
    </xf>
    <xf numFmtId="37" fontId="14" fillId="0" borderId="10" xfId="0" applyNumberFormat="1" applyFont="1" applyFill="1" applyBorder="1" applyAlignment="1" applyProtection="1">
      <alignment horizontal="center" vertical="top"/>
      <protection/>
    </xf>
    <xf numFmtId="37" fontId="14" fillId="0" borderId="0" xfId="42" applyNumberFormat="1" applyFont="1" applyFill="1" applyBorder="1" applyAlignment="1" applyProtection="1">
      <alignment/>
      <protection locked="0"/>
    </xf>
    <xf numFmtId="37" fontId="16" fillId="0" borderId="0" xfId="0" applyNumberFormat="1" applyFont="1" applyAlignment="1" applyProtection="1">
      <alignment horizontal="left"/>
      <protection/>
    </xf>
    <xf numFmtId="37" fontId="14" fillId="0" borderId="0" xfId="0" applyNumberFormat="1" applyFont="1" applyAlignment="1" applyProtection="1" quotePrefix="1">
      <alignment horizontal="left"/>
      <protection/>
    </xf>
    <xf numFmtId="37" fontId="14" fillId="33" borderId="10" xfId="42" applyNumberFormat="1" applyFont="1" applyFill="1" applyBorder="1" applyAlignment="1" applyProtection="1">
      <alignment horizontal="right"/>
      <protection locked="0"/>
    </xf>
    <xf numFmtId="37" fontId="14" fillId="0" borderId="0" xfId="42" applyNumberFormat="1" applyFont="1" applyFill="1" applyBorder="1" applyAlignment="1" applyProtection="1">
      <alignment horizontal="right"/>
      <protection locked="0"/>
    </xf>
    <xf numFmtId="37" fontId="16" fillId="0" borderId="0" xfId="0" applyNumberFormat="1" applyFont="1" applyFill="1" applyBorder="1" applyAlignment="1" applyProtection="1" quotePrefix="1">
      <alignment horizontal="left" wrapText="1"/>
      <protection hidden="1"/>
    </xf>
    <xf numFmtId="37" fontId="14" fillId="0" borderId="0" xfId="0" applyNumberFormat="1" applyFont="1" applyBorder="1" applyAlignment="1" applyProtection="1">
      <alignment horizontal="left" wrapText="1"/>
      <protection hidden="1"/>
    </xf>
    <xf numFmtId="37" fontId="16" fillId="0" borderId="0" xfId="0" applyNumberFormat="1" applyFont="1" applyFill="1" applyBorder="1" applyAlignment="1" applyProtection="1" quotePrefix="1">
      <alignment horizontal="left" vertical="top" wrapText="1"/>
      <protection hidden="1"/>
    </xf>
    <xf numFmtId="37" fontId="16" fillId="0" borderId="0" xfId="0" applyNumberFormat="1" applyFont="1" applyBorder="1" applyAlignment="1" applyProtection="1">
      <alignment horizontal="center"/>
      <protection/>
    </xf>
    <xf numFmtId="37" fontId="16" fillId="0" borderId="25" xfId="0" applyNumberFormat="1" applyFont="1" applyBorder="1" applyAlignment="1" applyProtection="1">
      <alignment horizontal="center" wrapText="1"/>
      <protection/>
    </xf>
    <xf numFmtId="37" fontId="16" fillId="0" borderId="27" xfId="0" applyNumberFormat="1" applyFont="1" applyBorder="1" applyAlignment="1" applyProtection="1">
      <alignment horizontal="center" wrapText="1"/>
      <protection/>
    </xf>
    <xf numFmtId="37" fontId="16" fillId="0" borderId="0" xfId="0" applyNumberFormat="1" applyFont="1" applyBorder="1" applyAlignment="1" applyProtection="1">
      <alignment wrapText="1"/>
      <protection/>
    </xf>
    <xf numFmtId="37" fontId="14" fillId="0" borderId="10" xfId="0" applyNumberFormat="1" applyFont="1" applyFill="1" applyBorder="1" applyAlignment="1" applyProtection="1">
      <alignment vertical="center"/>
      <protection/>
    </xf>
    <xf numFmtId="37" fontId="14" fillId="35" borderId="10" xfId="0" applyNumberFormat="1" applyFont="1" applyFill="1" applyBorder="1" applyAlignment="1" applyProtection="1">
      <alignment vertical="center"/>
      <protection locked="0"/>
    </xf>
    <xf numFmtId="37" fontId="14" fillId="37" borderId="10" xfId="0" applyNumberFormat="1" applyFont="1" applyFill="1" applyBorder="1" applyAlignment="1" applyProtection="1">
      <alignment/>
      <protection/>
    </xf>
    <xf numFmtId="37" fontId="14" fillId="0" borderId="26" xfId="0" applyNumberFormat="1" applyFont="1" applyFill="1" applyBorder="1" applyAlignment="1" applyProtection="1">
      <alignment vertical="center"/>
      <protection/>
    </xf>
    <xf numFmtId="37" fontId="14" fillId="37" borderId="26" xfId="0" applyNumberFormat="1" applyFont="1" applyFill="1" applyBorder="1" applyAlignment="1" applyProtection="1">
      <alignment/>
      <protection/>
    </xf>
    <xf numFmtId="37" fontId="14" fillId="0" borderId="27" xfId="0" applyNumberFormat="1" applyFont="1" applyFill="1" applyBorder="1" applyAlignment="1" applyProtection="1">
      <alignment/>
      <protection/>
    </xf>
    <xf numFmtId="37" fontId="14" fillId="0" borderId="27" xfId="0" applyNumberFormat="1" applyFont="1" applyFill="1" applyBorder="1" applyAlignment="1" applyProtection="1">
      <alignment horizontal="right"/>
      <protection/>
    </xf>
    <xf numFmtId="37" fontId="14" fillId="0" borderId="0" xfId="0" applyNumberFormat="1" applyFont="1" applyBorder="1" applyAlignment="1" applyProtection="1">
      <alignment/>
      <protection/>
    </xf>
    <xf numFmtId="37" fontId="14" fillId="0" borderId="0" xfId="0" applyNumberFormat="1" applyFont="1" applyBorder="1" applyAlignment="1" applyProtection="1">
      <alignment horizontal="right" vertical="top"/>
      <protection/>
    </xf>
    <xf numFmtId="37" fontId="14" fillId="0" borderId="0" xfId="0" applyNumberFormat="1" applyFont="1" applyBorder="1" applyAlignment="1" applyProtection="1">
      <alignment horizontal="right"/>
      <protection/>
    </xf>
    <xf numFmtId="37" fontId="14" fillId="0" borderId="10" xfId="0" applyNumberFormat="1" applyFont="1" applyFill="1" applyBorder="1" applyAlignment="1" applyProtection="1">
      <alignment/>
      <protection hidden="1"/>
    </xf>
    <xf numFmtId="37" fontId="14" fillId="0" borderId="0" xfId="0" applyNumberFormat="1" applyFont="1" applyFill="1" applyBorder="1" applyAlignment="1" applyProtection="1">
      <alignment horizontal="right" vertical="top" wrapText="1"/>
      <protection/>
    </xf>
    <xf numFmtId="37" fontId="14" fillId="0" borderId="0" xfId="0" applyNumberFormat="1" applyFont="1" applyFill="1" applyBorder="1" applyAlignment="1" applyProtection="1">
      <alignment horizontal="right"/>
      <protection/>
    </xf>
    <xf numFmtId="37" fontId="14" fillId="0" borderId="0" xfId="0" applyNumberFormat="1" applyFont="1" applyAlignment="1" applyProtection="1">
      <alignment/>
      <protection locked="0"/>
    </xf>
    <xf numFmtId="1" fontId="14" fillId="0" borderId="0" xfId="0" applyNumberFormat="1" applyFont="1" applyAlignment="1" applyProtection="1">
      <alignment horizontal="center"/>
      <protection/>
    </xf>
    <xf numFmtId="1" fontId="16" fillId="0" borderId="25" xfId="0" applyNumberFormat="1" applyFont="1" applyBorder="1" applyAlignment="1" applyProtection="1">
      <alignment horizontal="center" wrapText="1"/>
      <protection/>
    </xf>
    <xf numFmtId="1" fontId="16" fillId="0" borderId="27" xfId="0" applyNumberFormat="1" applyFont="1" applyBorder="1" applyAlignment="1" applyProtection="1">
      <alignment horizontal="center" wrapText="1"/>
      <protection/>
    </xf>
    <xf numFmtId="1" fontId="14" fillId="0" borderId="0" xfId="0" applyNumberFormat="1" applyFont="1" applyBorder="1" applyAlignment="1" applyProtection="1">
      <alignment horizontal="center"/>
      <protection/>
    </xf>
    <xf numFmtId="1" fontId="14" fillId="0" borderId="0" xfId="0" applyNumberFormat="1" applyFont="1" applyFill="1" applyBorder="1" applyAlignment="1" applyProtection="1">
      <alignment horizontal="center"/>
      <protection/>
    </xf>
    <xf numFmtId="1" fontId="14" fillId="0" borderId="0" xfId="0" applyNumberFormat="1" applyFont="1" applyAlignment="1" applyProtection="1">
      <alignment horizontal="center"/>
      <protection locked="0"/>
    </xf>
    <xf numFmtId="1" fontId="14" fillId="0" borderId="0" xfId="0" applyNumberFormat="1" applyFont="1" applyAlignment="1" applyProtection="1">
      <alignment/>
      <protection/>
    </xf>
    <xf numFmtId="1" fontId="16" fillId="0" borderId="10" xfId="0" applyNumberFormat="1" applyFont="1" applyBorder="1" applyAlignment="1" applyProtection="1">
      <alignment horizontal="center" wrapText="1"/>
      <protection/>
    </xf>
    <xf numFmtId="1" fontId="14" fillId="0" borderId="0" xfId="0" applyNumberFormat="1" applyFont="1" applyAlignment="1" applyProtection="1">
      <alignment/>
      <protection locked="0"/>
    </xf>
    <xf numFmtId="185" fontId="14" fillId="0" borderId="0" xfId="0" applyNumberFormat="1" applyFont="1" applyAlignment="1" applyProtection="1">
      <alignment horizontal="center"/>
      <protection/>
    </xf>
    <xf numFmtId="185" fontId="16" fillId="0" borderId="25" xfId="0" applyNumberFormat="1" applyFont="1" applyBorder="1" applyAlignment="1" applyProtection="1">
      <alignment horizontal="center" wrapText="1"/>
      <protection/>
    </xf>
    <xf numFmtId="185" fontId="16" fillId="0" borderId="27" xfId="0" applyNumberFormat="1" applyFont="1" applyBorder="1" applyAlignment="1" applyProtection="1">
      <alignment horizontal="center" wrapText="1"/>
      <protection/>
    </xf>
    <xf numFmtId="185" fontId="16" fillId="0" borderId="0" xfId="0" applyNumberFormat="1" applyFont="1" applyBorder="1" applyAlignment="1" applyProtection="1">
      <alignment horizontal="left"/>
      <protection/>
    </xf>
    <xf numFmtId="185" fontId="14" fillId="0" borderId="10" xfId="0" applyNumberFormat="1" applyFont="1" applyFill="1" applyBorder="1" applyAlignment="1" applyProtection="1">
      <alignment horizontal="center" vertical="center"/>
      <protection/>
    </xf>
    <xf numFmtId="185" fontId="14" fillId="0" borderId="26" xfId="0" applyNumberFormat="1" applyFont="1" applyFill="1" applyBorder="1" applyAlignment="1" applyProtection="1">
      <alignment horizontal="center" vertical="center"/>
      <protection/>
    </xf>
    <xf numFmtId="185" fontId="14" fillId="0" borderId="27" xfId="0" applyNumberFormat="1" applyFont="1" applyFill="1" applyBorder="1" applyAlignment="1" applyProtection="1">
      <alignment horizontal="center"/>
      <protection/>
    </xf>
    <xf numFmtId="185" fontId="14" fillId="0" borderId="0" xfId="0" applyNumberFormat="1" applyFont="1" applyFill="1" applyBorder="1" applyAlignment="1" applyProtection="1">
      <alignment horizontal="center"/>
      <protection/>
    </xf>
    <xf numFmtId="185" fontId="14" fillId="33" borderId="10" xfId="42" applyNumberFormat="1" applyFont="1" applyFill="1" applyBorder="1" applyAlignment="1" applyProtection="1">
      <alignment horizontal="center"/>
      <protection locked="0"/>
    </xf>
    <xf numFmtId="185" fontId="14" fillId="0" borderId="0" xfId="0" applyNumberFormat="1" applyFont="1" applyBorder="1" applyAlignment="1" applyProtection="1">
      <alignment horizontal="center"/>
      <protection/>
    </xf>
    <xf numFmtId="185" fontId="14" fillId="0" borderId="10" xfId="0" applyNumberFormat="1" applyFont="1" applyFill="1" applyBorder="1" applyAlignment="1" applyProtection="1">
      <alignment horizontal="center"/>
      <protection hidden="1"/>
    </xf>
    <xf numFmtId="185" fontId="16" fillId="0" borderId="10" xfId="0" applyNumberFormat="1" applyFont="1" applyBorder="1" applyAlignment="1" applyProtection="1">
      <alignment horizontal="center" wrapText="1"/>
      <protection/>
    </xf>
    <xf numFmtId="185" fontId="14" fillId="0" borderId="0" xfId="0" applyNumberFormat="1" applyFont="1" applyAlignment="1" applyProtection="1">
      <alignment horizontal="center"/>
      <protection locked="0"/>
    </xf>
    <xf numFmtId="185" fontId="14" fillId="0" borderId="0" xfId="0" applyNumberFormat="1" applyFont="1" applyAlignment="1" applyProtection="1">
      <alignment/>
      <protection/>
    </xf>
    <xf numFmtId="185" fontId="14" fillId="0" borderId="0" xfId="0" applyNumberFormat="1" applyFont="1" applyBorder="1" applyAlignment="1" applyProtection="1">
      <alignment/>
      <protection/>
    </xf>
    <xf numFmtId="185" fontId="14" fillId="0" borderId="10" xfId="0" applyNumberFormat="1" applyFont="1" applyBorder="1" applyAlignment="1" applyProtection="1">
      <alignment horizontal="center" vertical="center"/>
      <protection hidden="1"/>
    </xf>
    <xf numFmtId="185" fontId="14" fillId="0" borderId="10" xfId="0" applyNumberFormat="1" applyFont="1" applyBorder="1" applyAlignment="1" applyProtection="1">
      <alignment horizontal="center"/>
      <protection hidden="1"/>
    </xf>
    <xf numFmtId="185" fontId="14" fillId="0" borderId="0" xfId="0" applyNumberFormat="1" applyFont="1" applyAlignment="1" applyProtection="1">
      <alignment/>
      <protection locked="0"/>
    </xf>
    <xf numFmtId="37" fontId="16" fillId="0" borderId="25" xfId="0" applyNumberFormat="1" applyFont="1" applyBorder="1" applyAlignment="1" applyProtection="1">
      <alignment horizontal="center" vertical="center" wrapText="1"/>
      <protection/>
    </xf>
    <xf numFmtId="37" fontId="14" fillId="0" borderId="25" xfId="0" applyNumberFormat="1" applyFont="1" applyFill="1" applyBorder="1" applyAlignment="1" applyProtection="1">
      <alignment horizontal="right" vertical="top" wrapText="1"/>
      <protection hidden="1"/>
    </xf>
    <xf numFmtId="37" fontId="14" fillId="0" borderId="10" xfId="0" applyNumberFormat="1" applyFont="1" applyFill="1" applyBorder="1" applyAlignment="1" applyProtection="1">
      <alignment horizontal="right" vertical="top" wrapText="1"/>
      <protection hidden="1"/>
    </xf>
    <xf numFmtId="37" fontId="14" fillId="0" borderId="0" xfId="0" applyNumberFormat="1" applyFont="1" applyFill="1" applyBorder="1" applyAlignment="1" applyProtection="1">
      <alignment/>
      <protection/>
    </xf>
    <xf numFmtId="37" fontId="14" fillId="0" borderId="10" xfId="0" applyNumberFormat="1" applyFont="1" applyFill="1" applyBorder="1" applyAlignment="1" applyProtection="1">
      <alignment horizontal="right"/>
      <protection hidden="1"/>
    </xf>
    <xf numFmtId="37" fontId="14" fillId="0" borderId="10" xfId="0" applyNumberFormat="1" applyFont="1" applyFill="1" applyBorder="1" applyAlignment="1" applyProtection="1" quotePrefix="1">
      <alignment horizontal="right"/>
      <protection hidden="1"/>
    </xf>
    <xf numFmtId="37" fontId="14" fillId="0" borderId="0" xfId="0" applyNumberFormat="1" applyFont="1" applyBorder="1" applyAlignment="1" applyProtection="1">
      <alignment horizontal="right" wrapText="1"/>
      <protection/>
    </xf>
    <xf numFmtId="37" fontId="14" fillId="0" borderId="0" xfId="0" applyNumberFormat="1" applyFont="1" applyAlignment="1" applyProtection="1">
      <alignment/>
      <protection/>
    </xf>
    <xf numFmtId="37" fontId="16" fillId="0" borderId="0" xfId="0" applyNumberFormat="1" applyFont="1" applyAlignment="1" applyProtection="1">
      <alignment/>
      <protection/>
    </xf>
    <xf numFmtId="37" fontId="14" fillId="0" borderId="21" xfId="0" applyNumberFormat="1" applyFont="1" applyBorder="1" applyAlignment="1" applyProtection="1">
      <alignment horizontal="right"/>
      <protection hidden="1"/>
    </xf>
    <xf numFmtId="37" fontId="16" fillId="0" borderId="10" xfId="0" applyNumberFormat="1" applyFont="1" applyBorder="1" applyAlignment="1" applyProtection="1">
      <alignment horizontal="center" wrapText="1"/>
      <protection/>
    </xf>
    <xf numFmtId="37" fontId="14" fillId="35" borderId="10" xfId="0" applyNumberFormat="1" applyFont="1" applyFill="1" applyBorder="1" applyAlignment="1" applyProtection="1">
      <alignment horizontal="right"/>
      <protection locked="0"/>
    </xf>
    <xf numFmtId="37" fontId="16" fillId="0" borderId="0" xfId="0" applyNumberFormat="1" applyFont="1" applyAlignment="1" applyProtection="1">
      <alignment horizontal="right"/>
      <protection/>
    </xf>
    <xf numFmtId="37" fontId="14" fillId="0" borderId="0" xfId="0" applyNumberFormat="1" applyFont="1" applyAlignment="1" applyProtection="1">
      <alignment horizontal="center"/>
      <protection/>
    </xf>
    <xf numFmtId="0" fontId="14" fillId="0" borderId="0" xfId="0" applyFont="1" applyFill="1" applyBorder="1" applyAlignment="1" applyProtection="1">
      <alignment horizontal="center"/>
      <protection/>
    </xf>
    <xf numFmtId="37" fontId="14" fillId="0" borderId="0" xfId="42" applyNumberFormat="1" applyFont="1" applyFill="1" applyBorder="1" applyAlignment="1" applyProtection="1">
      <alignment/>
      <protection/>
    </xf>
    <xf numFmtId="37" fontId="14" fillId="0" borderId="0" xfId="42" applyNumberFormat="1" applyFont="1" applyFill="1" applyBorder="1" applyAlignment="1" applyProtection="1">
      <alignment horizontal="right"/>
      <protection/>
    </xf>
    <xf numFmtId="0" fontId="6" fillId="0" borderId="0" xfId="0" applyFont="1" applyAlignment="1" applyProtection="1">
      <alignment horizontal="center"/>
      <protection/>
    </xf>
    <xf numFmtId="185" fontId="16" fillId="0" borderId="0" xfId="0" applyNumberFormat="1" applyFont="1" applyBorder="1" applyAlignment="1" applyProtection="1">
      <alignment horizontal="center" wrapText="1"/>
      <protection/>
    </xf>
    <xf numFmtId="185" fontId="14" fillId="0" borderId="0" xfId="0" applyNumberFormat="1" applyFont="1" applyBorder="1" applyAlignment="1" applyProtection="1">
      <alignment horizontal="center" vertical="center"/>
      <protection hidden="1"/>
    </xf>
    <xf numFmtId="185" fontId="14" fillId="0" borderId="0" xfId="0" applyNumberFormat="1" applyFont="1" applyBorder="1" applyAlignment="1" applyProtection="1">
      <alignment horizontal="center"/>
      <protection hidden="1"/>
    </xf>
    <xf numFmtId="185" fontId="47" fillId="0" borderId="10" xfId="0" applyNumberFormat="1" applyFont="1" applyBorder="1" applyAlignment="1" applyProtection="1">
      <alignment horizontal="center" wrapText="1"/>
      <protection/>
    </xf>
    <xf numFmtId="185" fontId="14" fillId="38" borderId="10"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xf>
    <xf numFmtId="0" fontId="16" fillId="0" borderId="0" xfId="0" applyNumberFormat="1" applyFont="1" applyBorder="1" applyAlignment="1" applyProtection="1">
      <alignment horizontal="center" wrapText="1"/>
      <protection/>
    </xf>
    <xf numFmtId="38" fontId="16" fillId="0" borderId="10" xfId="0" applyNumberFormat="1" applyFont="1" applyBorder="1" applyAlignment="1" applyProtection="1">
      <alignment horizontal="center" wrapText="1"/>
      <protection/>
    </xf>
    <xf numFmtId="0" fontId="134" fillId="0" borderId="0" xfId="0" applyFont="1" applyAlignment="1">
      <alignment horizontal="justify" vertical="top" wrapText="1"/>
    </xf>
    <xf numFmtId="0" fontId="8" fillId="0" borderId="0" xfId="53" applyAlignment="1" applyProtection="1">
      <alignment vertical="top" wrapText="1"/>
      <protection/>
    </xf>
    <xf numFmtId="172" fontId="6" fillId="0" borderId="38" xfId="42" applyNumberFormat="1" applyFont="1" applyFill="1" applyBorder="1" applyAlignment="1" applyProtection="1">
      <alignment horizontal="right"/>
      <protection hidden="1"/>
    </xf>
    <xf numFmtId="172" fontId="6" fillId="0" borderId="0" xfId="42" applyNumberFormat="1" applyFont="1" applyFill="1" applyBorder="1" applyAlignment="1" applyProtection="1" quotePrefix="1">
      <alignment horizontal="right"/>
      <protection hidden="1"/>
    </xf>
    <xf numFmtId="172" fontId="6" fillId="0" borderId="0" xfId="42" applyNumberFormat="1" applyFont="1" applyFill="1" applyBorder="1" applyAlignment="1" applyProtection="1">
      <alignment horizontal="right"/>
      <protection hidden="1"/>
    </xf>
    <xf numFmtId="172" fontId="6" fillId="0" borderId="39" xfId="42" applyNumberFormat="1" applyFont="1" applyFill="1" applyBorder="1" applyAlignment="1" applyProtection="1">
      <alignment horizontal="right"/>
      <protection hidden="1"/>
    </xf>
    <xf numFmtId="172" fontId="6" fillId="0" borderId="0" xfId="42" applyNumberFormat="1" applyFont="1" applyFill="1" applyAlignment="1" applyProtection="1">
      <alignment horizontal="right"/>
      <protection hidden="1"/>
    </xf>
    <xf numFmtId="172" fontId="6" fillId="0" borderId="0" xfId="0" applyNumberFormat="1" applyFont="1" applyAlignment="1" applyProtection="1">
      <alignment horizontal="right"/>
      <protection/>
    </xf>
    <xf numFmtId="172" fontId="14" fillId="0" borderId="0" xfId="0" applyNumberFormat="1" applyFont="1" applyAlignment="1" applyProtection="1">
      <alignment horizontal="right"/>
      <protection/>
    </xf>
    <xf numFmtId="172" fontId="14" fillId="0" borderId="0" xfId="0" applyNumberFormat="1" applyFont="1" applyAlignment="1" applyProtection="1" quotePrefix="1">
      <alignment horizontal="right"/>
      <protection/>
    </xf>
    <xf numFmtId="172" fontId="29" fillId="0" borderId="0" xfId="0" applyNumberFormat="1" applyFont="1" applyAlignment="1" applyProtection="1">
      <alignment horizontal="center"/>
      <protection/>
    </xf>
    <xf numFmtId="172" fontId="6" fillId="0" borderId="0" xfId="42" applyNumberFormat="1" applyFont="1" applyAlignment="1" applyProtection="1">
      <alignment horizontal="right"/>
      <protection/>
    </xf>
    <xf numFmtId="172" fontId="6" fillId="33" borderId="0" xfId="42" applyNumberFormat="1" applyFont="1" applyFill="1" applyAlignment="1" applyProtection="1">
      <alignment horizontal="right"/>
      <protection locked="0"/>
    </xf>
    <xf numFmtId="172" fontId="6" fillId="0" borderId="0" xfId="42" applyNumberFormat="1" applyFont="1" applyFill="1" applyAlignment="1" applyProtection="1">
      <alignment horizontal="right"/>
      <protection/>
    </xf>
    <xf numFmtId="172" fontId="6" fillId="33" borderId="39" xfId="42" applyNumberFormat="1" applyFont="1" applyFill="1" applyBorder="1" applyAlignment="1" applyProtection="1">
      <alignment horizontal="right"/>
      <protection locked="0"/>
    </xf>
    <xf numFmtId="172" fontId="6" fillId="33" borderId="0" xfId="42" applyNumberFormat="1" applyFont="1" applyFill="1" applyBorder="1" applyAlignment="1" applyProtection="1">
      <alignment horizontal="right"/>
      <protection locked="0"/>
    </xf>
    <xf numFmtId="172" fontId="6" fillId="0" borderId="0" xfId="42" applyNumberFormat="1" applyFont="1" applyAlignment="1" applyProtection="1">
      <alignment horizontal="right" vertical="top" wrapText="1"/>
      <protection/>
    </xf>
    <xf numFmtId="172" fontId="6" fillId="0" borderId="0" xfId="42" applyNumberFormat="1" applyFont="1" applyFill="1" applyBorder="1" applyAlignment="1" applyProtection="1">
      <alignment horizontal="right"/>
      <protection locked="0"/>
    </xf>
    <xf numFmtId="172" fontId="6" fillId="0" borderId="0" xfId="42" applyNumberFormat="1" applyFont="1" applyFill="1" applyBorder="1" applyAlignment="1" applyProtection="1">
      <alignment horizontal="right"/>
      <protection/>
    </xf>
    <xf numFmtId="172" fontId="135" fillId="0" borderId="0" xfId="42" applyNumberFormat="1" applyFont="1" applyAlignment="1" applyProtection="1">
      <alignment horizontal="right"/>
      <protection/>
    </xf>
    <xf numFmtId="172" fontId="6" fillId="0" borderId="0" xfId="0" applyNumberFormat="1" applyFont="1" applyBorder="1" applyAlignment="1" applyProtection="1">
      <alignment horizontal="right"/>
      <protection hidden="1"/>
    </xf>
    <xf numFmtId="172" fontId="6" fillId="0" borderId="39" xfId="0" applyNumberFormat="1" applyFont="1" applyBorder="1" applyAlignment="1" applyProtection="1">
      <alignment horizontal="right"/>
      <protection hidden="1"/>
    </xf>
    <xf numFmtId="172" fontId="6" fillId="0" borderId="0" xfId="0" applyNumberFormat="1" applyFont="1" applyAlignment="1" applyProtection="1">
      <alignment horizontal="right"/>
      <protection hidden="1"/>
    </xf>
    <xf numFmtId="172" fontId="6" fillId="35" borderId="39" xfId="42" applyNumberFormat="1" applyFont="1" applyFill="1" applyBorder="1" applyAlignment="1" applyProtection="1" quotePrefix="1">
      <alignment horizontal="right"/>
      <protection locked="0"/>
    </xf>
    <xf numFmtId="172" fontId="136" fillId="0" borderId="0" xfId="42" applyNumberFormat="1" applyFont="1" applyFill="1" applyBorder="1" applyAlignment="1" applyProtection="1" quotePrefix="1">
      <alignment horizontal="right"/>
      <protection hidden="1"/>
    </xf>
    <xf numFmtId="172" fontId="7" fillId="0" borderId="0" xfId="42" applyNumberFormat="1" applyFont="1" applyFill="1" applyAlignment="1" applyProtection="1">
      <alignment horizontal="right"/>
      <protection/>
    </xf>
    <xf numFmtId="172" fontId="7" fillId="34" borderId="0" xfId="0" applyNumberFormat="1" applyFont="1" applyFill="1" applyBorder="1" applyAlignment="1" applyProtection="1">
      <alignment horizontal="right"/>
      <protection/>
    </xf>
    <xf numFmtId="172" fontId="6" fillId="34" borderId="0" xfId="42" applyNumberFormat="1" applyFont="1" applyFill="1" applyBorder="1" applyAlignment="1" applyProtection="1" quotePrefix="1">
      <alignment horizontal="right"/>
      <protection hidden="1"/>
    </xf>
    <xf numFmtId="172" fontId="6" fillId="0" borderId="0" xfId="0" applyNumberFormat="1" applyFont="1" applyAlignment="1">
      <alignment horizontal="right"/>
    </xf>
    <xf numFmtId="172" fontId="14" fillId="0" borderId="20" xfId="42" applyNumberFormat="1" applyFont="1" applyFill="1" applyBorder="1" applyAlignment="1" applyProtection="1">
      <alignment horizontal="center"/>
      <protection hidden="1"/>
    </xf>
    <xf numFmtId="37" fontId="0" fillId="39" borderId="10" xfId="0" applyNumberFormat="1" applyFont="1" applyFill="1" applyBorder="1" applyAlignment="1" applyProtection="1">
      <alignment horizontal="center"/>
      <protection/>
    </xf>
    <xf numFmtId="172" fontId="6" fillId="0" borderId="0" xfId="0" applyNumberFormat="1" applyFont="1" applyAlignment="1" applyProtection="1">
      <alignment horizontal="center"/>
      <protection hidden="1"/>
    </xf>
    <xf numFmtId="37" fontId="14" fillId="0" borderId="40" xfId="42" applyNumberFormat="1" applyFont="1" applyBorder="1" applyAlignment="1" applyProtection="1">
      <alignment/>
      <protection hidden="1"/>
    </xf>
    <xf numFmtId="37" fontId="14" fillId="0" borderId="0" xfId="0" applyNumberFormat="1" applyFont="1" applyAlignment="1" applyProtection="1">
      <alignment/>
      <protection hidden="1"/>
    </xf>
    <xf numFmtId="37" fontId="14" fillId="0" borderId="40" xfId="0" applyNumberFormat="1" applyFont="1" applyBorder="1" applyAlignment="1" applyProtection="1">
      <alignment/>
      <protection hidden="1"/>
    </xf>
    <xf numFmtId="171" fontId="6" fillId="0" borderId="0" xfId="42" applyNumberFormat="1" applyFont="1" applyFill="1" applyBorder="1" applyAlignment="1" applyProtection="1">
      <alignment/>
      <protection hidden="1"/>
    </xf>
    <xf numFmtId="171" fontId="6" fillId="33" borderId="39" xfId="42" applyNumberFormat="1" applyFont="1" applyFill="1" applyBorder="1" applyAlignment="1" applyProtection="1">
      <alignment horizontal="right"/>
      <protection locked="0"/>
    </xf>
    <xf numFmtId="171" fontId="6" fillId="0" borderId="38" xfId="42" applyNumberFormat="1" applyFont="1" applyFill="1" applyBorder="1" applyAlignment="1" applyProtection="1">
      <alignment horizontal="right"/>
      <protection hidden="1"/>
    </xf>
    <xf numFmtId="0" fontId="0" fillId="0" borderId="10" xfId="0" applyFont="1" applyFill="1" applyBorder="1" applyAlignment="1">
      <alignment horizontal="center"/>
    </xf>
    <xf numFmtId="37" fontId="0" fillId="0" borderId="0" xfId="42" applyNumberFormat="1" applyFont="1" applyFill="1" applyBorder="1" applyAlignment="1" applyProtection="1">
      <alignment horizontal="center"/>
      <protection hidden="1"/>
    </xf>
    <xf numFmtId="37" fontId="43" fillId="0" borderId="0" xfId="42" applyNumberFormat="1" applyFont="1" applyFill="1" applyBorder="1" applyAlignment="1" applyProtection="1">
      <alignment horizontal="center"/>
      <protection hidden="1"/>
    </xf>
    <xf numFmtId="37" fontId="0" fillId="0" borderId="0" xfId="0" applyNumberFormat="1" applyFont="1" applyFill="1" applyBorder="1" applyAlignment="1" applyProtection="1">
      <alignment horizontal="center"/>
      <protection hidden="1"/>
    </xf>
    <xf numFmtId="37" fontId="14" fillId="0" borderId="0" xfId="0" applyNumberFormat="1" applyFont="1" applyBorder="1" applyAlignment="1" applyProtection="1">
      <alignment/>
      <protection hidden="1"/>
    </xf>
    <xf numFmtId="37" fontId="14" fillId="0" borderId="39" xfId="0" applyNumberFormat="1" applyFont="1" applyBorder="1" applyAlignment="1" applyProtection="1">
      <alignment/>
      <protection hidden="1"/>
    </xf>
    <xf numFmtId="0" fontId="8" fillId="0" borderId="0" xfId="53" applyAlignment="1" applyProtection="1">
      <alignment horizontal="left" vertical="top" wrapText="1" indent="3"/>
      <protection/>
    </xf>
    <xf numFmtId="0" fontId="8" fillId="0" borderId="0" xfId="53" applyAlignment="1" applyProtection="1">
      <alignment horizontal="left" vertical="top" wrapText="1"/>
      <protection/>
    </xf>
    <xf numFmtId="0" fontId="7" fillId="0" borderId="0" xfId="0" applyFont="1" applyBorder="1" applyAlignment="1" applyProtection="1">
      <alignment/>
      <protection/>
    </xf>
    <xf numFmtId="172" fontId="7" fillId="0" borderId="0" xfId="0" applyNumberFormat="1" applyFont="1" applyFill="1" applyBorder="1" applyAlignment="1" applyProtection="1">
      <alignment horizontal="right"/>
      <protection/>
    </xf>
    <xf numFmtId="0" fontId="30" fillId="0" borderId="0" xfId="53" applyFont="1" applyAlignment="1" applyProtection="1">
      <alignment vertical="top"/>
      <protection/>
    </xf>
    <xf numFmtId="0" fontId="16" fillId="0" borderId="21" xfId="0" applyFont="1" applyBorder="1" applyAlignment="1">
      <alignment horizontal="justify" vertical="top"/>
    </xf>
    <xf numFmtId="0" fontId="20" fillId="0" borderId="0" xfId="0" applyFont="1" applyAlignment="1">
      <alignment horizontal="justify" vertical="top"/>
    </xf>
    <xf numFmtId="0" fontId="42" fillId="0" borderId="0" xfId="0" applyFont="1" applyAlignment="1">
      <alignment horizontal="justify" vertical="top"/>
    </xf>
    <xf numFmtId="0" fontId="11" fillId="0" borderId="0" xfId="0" applyFont="1" applyAlignment="1">
      <alignment horizontal="center" vertical="top"/>
    </xf>
    <xf numFmtId="0" fontId="16" fillId="0" borderId="21" xfId="0" applyFont="1" applyBorder="1" applyAlignment="1">
      <alignment vertical="top"/>
    </xf>
    <xf numFmtId="0" fontId="31" fillId="0" borderId="0" xfId="53" applyFont="1" applyAlignment="1" applyProtection="1">
      <alignment vertical="top"/>
      <protection/>
    </xf>
    <xf numFmtId="0" fontId="16" fillId="0" borderId="0" xfId="0" applyFont="1" applyBorder="1" applyAlignment="1">
      <alignment horizontal="justify" vertical="top"/>
    </xf>
    <xf numFmtId="0" fontId="16" fillId="0" borderId="21" xfId="0" applyFont="1" applyFill="1" applyBorder="1" applyAlignment="1">
      <alignment horizontal="justify" vertical="top"/>
    </xf>
    <xf numFmtId="0" fontId="16" fillId="0" borderId="0" xfId="0" applyFont="1" applyFill="1" applyBorder="1" applyAlignment="1">
      <alignment horizontal="justify" vertical="top"/>
    </xf>
    <xf numFmtId="0" fontId="16" fillId="0" borderId="0" xfId="0" applyFont="1" applyBorder="1" applyAlignment="1">
      <alignment vertical="top"/>
    </xf>
    <xf numFmtId="0" fontId="20" fillId="0" borderId="0" xfId="0" applyFont="1" applyAlignment="1">
      <alignment horizontal="left" vertical="top"/>
    </xf>
    <xf numFmtId="0" fontId="137" fillId="0" borderId="0" xfId="0" applyFont="1" applyAlignment="1">
      <alignment horizontal="center" vertical="top"/>
    </xf>
    <xf numFmtId="0" fontId="31" fillId="0" borderId="0" xfId="53" applyFont="1" applyFill="1" applyAlignment="1" applyProtection="1">
      <alignment horizontal="left" vertical="top"/>
      <protection/>
    </xf>
    <xf numFmtId="0" fontId="16" fillId="0" borderId="21" xfId="53" applyFont="1" applyBorder="1" applyAlignment="1" applyProtection="1">
      <alignment horizontal="left" vertical="top"/>
      <protection/>
    </xf>
    <xf numFmtId="0" fontId="16" fillId="0" borderId="0" xfId="53" applyFont="1" applyBorder="1" applyAlignment="1" applyProtection="1">
      <alignment horizontal="left" vertical="top"/>
      <protection/>
    </xf>
    <xf numFmtId="0" fontId="14" fillId="0" borderId="0" xfId="0" applyFont="1" applyFill="1" applyAlignment="1">
      <alignment horizontal="left" vertical="top"/>
    </xf>
    <xf numFmtId="0" fontId="138" fillId="0" borderId="0" xfId="0" applyFont="1" applyAlignment="1">
      <alignment horizontal="center" vertical="top"/>
    </xf>
    <xf numFmtId="0" fontId="139" fillId="0" borderId="0" xfId="0" applyFont="1" applyAlignment="1">
      <alignment horizontal="center" vertical="top"/>
    </xf>
    <xf numFmtId="0" fontId="34" fillId="0" borderId="0" xfId="0" applyFont="1" applyAlignment="1">
      <alignment horizontal="justify" vertical="top"/>
    </xf>
    <xf numFmtId="0" fontId="16" fillId="0" borderId="21" xfId="0" applyFont="1" applyBorder="1" applyAlignment="1" quotePrefix="1">
      <alignment horizontal="left" vertical="top"/>
    </xf>
    <xf numFmtId="0" fontId="31" fillId="0" borderId="0" xfId="53" applyFont="1" applyAlignment="1" applyProtection="1">
      <alignment vertical="top" wrapText="1"/>
      <protection/>
    </xf>
    <xf numFmtId="0" fontId="127" fillId="0" borderId="0" xfId="0" applyFont="1" applyAlignment="1">
      <alignment vertical="top" wrapText="1"/>
    </xf>
    <xf numFmtId="0" fontId="20" fillId="0" borderId="0" xfId="0" applyFont="1" applyAlignment="1">
      <alignment vertical="top"/>
    </xf>
    <xf numFmtId="0" fontId="126" fillId="0" borderId="0" xfId="0" applyFont="1" applyAlignment="1">
      <alignment vertical="top"/>
    </xf>
    <xf numFmtId="0" fontId="130" fillId="0" borderId="21" xfId="0" applyFont="1" applyBorder="1" applyAlignment="1">
      <alignment vertical="top" wrapText="1"/>
    </xf>
    <xf numFmtId="0" fontId="130" fillId="0" borderId="0" xfId="0" applyFont="1" applyBorder="1" applyAlignment="1">
      <alignment vertical="top" wrapText="1"/>
    </xf>
    <xf numFmtId="0" fontId="126" fillId="0" borderId="0" xfId="0" applyFont="1" applyAlignment="1">
      <alignment vertical="top" wrapText="1"/>
    </xf>
    <xf numFmtId="0" fontId="131" fillId="0" borderId="0" xfId="0" applyFont="1" applyAlignment="1">
      <alignment horizontal="justify" vertical="top"/>
    </xf>
    <xf numFmtId="0" fontId="134" fillId="0" borderId="0" xfId="0" applyFont="1" applyAlignment="1">
      <alignment vertical="top"/>
    </xf>
    <xf numFmtId="0" fontId="31" fillId="0" borderId="0" xfId="53" applyFont="1" applyAlignment="1" applyProtection="1">
      <alignment horizontal="justify" vertical="top"/>
      <protection/>
    </xf>
    <xf numFmtId="0" fontId="14" fillId="0" borderId="0" xfId="0" applyFont="1" applyFill="1" applyAlignment="1">
      <alignment horizontal="justify" vertical="top" wrapText="1"/>
    </xf>
    <xf numFmtId="0" fontId="14" fillId="0" borderId="10" xfId="0" applyFont="1" applyFill="1" applyBorder="1" applyAlignment="1" applyProtection="1">
      <alignment horizontal="center"/>
      <protection hidden="1"/>
    </xf>
    <xf numFmtId="0" fontId="0" fillId="34" borderId="10" xfId="0" applyFont="1" applyFill="1" applyBorder="1" applyAlignment="1" applyProtection="1">
      <alignment horizontal="center" wrapText="1"/>
      <protection/>
    </xf>
    <xf numFmtId="0" fontId="27" fillId="0" borderId="0" xfId="0" applyFont="1" applyAlignment="1">
      <alignment horizontal="justify" vertical="top" wrapText="1"/>
    </xf>
    <xf numFmtId="0" fontId="50" fillId="0" borderId="0" xfId="0" applyFont="1" applyAlignment="1">
      <alignment horizontal="justify" vertical="top" wrapText="1"/>
    </xf>
    <xf numFmtId="0" fontId="8" fillId="0" borderId="0" xfId="53" applyFont="1" applyAlignment="1" applyProtection="1">
      <alignment horizontal="left" vertical="top" wrapText="1" indent="3"/>
      <protection/>
    </xf>
    <xf numFmtId="0" fontId="51" fillId="0" borderId="0" xfId="0" applyFont="1" applyAlignment="1">
      <alignment/>
    </xf>
    <xf numFmtId="0" fontId="39" fillId="0" borderId="0" xfId="0" applyFont="1" applyAlignment="1">
      <alignment/>
    </xf>
    <xf numFmtId="0" fontId="140" fillId="0" borderId="0" xfId="0" applyFont="1" applyAlignment="1">
      <alignment/>
    </xf>
    <xf numFmtId="37" fontId="14" fillId="0" borderId="0" xfId="42" applyNumberFormat="1" applyFont="1" applyBorder="1" applyAlignment="1" applyProtection="1">
      <alignment/>
      <protection hidden="1"/>
    </xf>
    <xf numFmtId="0" fontId="141" fillId="0" borderId="0" xfId="0" applyFont="1" applyAlignment="1">
      <alignment horizontal="left" readingOrder="1"/>
    </xf>
    <xf numFmtId="1" fontId="14" fillId="33" borderId="10" xfId="0" applyNumberFormat="1" applyFont="1" applyFill="1" applyBorder="1" applyAlignment="1" applyProtection="1">
      <alignment horizontal="left" wrapText="1"/>
      <protection locked="0"/>
    </xf>
    <xf numFmtId="1" fontId="14" fillId="33" borderId="10" xfId="0" applyNumberFormat="1" applyFont="1" applyFill="1" applyBorder="1" applyAlignment="1" applyProtection="1">
      <alignment horizontal="center"/>
      <protection locked="0"/>
    </xf>
    <xf numFmtId="1" fontId="14" fillId="33" borderId="10" xfId="42" applyNumberFormat="1" applyFont="1" applyFill="1" applyBorder="1" applyAlignment="1" applyProtection="1">
      <alignment horizontal="center"/>
      <protection locked="0"/>
    </xf>
    <xf numFmtId="1" fontId="14" fillId="35" borderId="10" xfId="0" applyNumberFormat="1" applyFont="1" applyFill="1" applyBorder="1" applyAlignment="1" applyProtection="1">
      <alignment horizontal="center" vertical="center"/>
      <protection locked="0"/>
    </xf>
    <xf numFmtId="3" fontId="14" fillId="35" borderId="10" xfId="0" applyNumberFormat="1" applyFont="1" applyFill="1" applyBorder="1" applyAlignment="1" applyProtection="1">
      <alignment horizontal="center" vertical="center"/>
      <protection locked="0"/>
    </xf>
    <xf numFmtId="37" fontId="14" fillId="35" borderId="10" xfId="0" applyNumberFormat="1" applyFont="1" applyFill="1" applyBorder="1" applyAlignment="1" applyProtection="1">
      <alignment horizontal="center" vertical="center"/>
      <protection locked="0"/>
    </xf>
    <xf numFmtId="0" fontId="16" fillId="0" borderId="41" xfId="0" applyFont="1" applyFill="1" applyBorder="1" applyAlignment="1" applyProtection="1" quotePrefix="1">
      <alignment horizontal="left" vertical="top" wrapText="1"/>
      <protection hidden="1"/>
    </xf>
    <xf numFmtId="0" fontId="0" fillId="0" borderId="39" xfId="0" applyBorder="1" applyAlignment="1" applyProtection="1">
      <alignment/>
      <protection hidden="1"/>
    </xf>
    <xf numFmtId="0" fontId="0" fillId="0" borderId="42" xfId="0" applyBorder="1" applyAlignment="1" applyProtection="1">
      <alignment/>
      <protection hidden="1"/>
    </xf>
    <xf numFmtId="0" fontId="14" fillId="33" borderId="39" xfId="0" applyFont="1" applyFill="1" applyBorder="1" applyAlignment="1" applyProtection="1">
      <alignment horizontal="left"/>
      <protection locked="0"/>
    </xf>
    <xf numFmtId="37" fontId="0" fillId="36" borderId="10" xfId="42" applyNumberFormat="1" applyFont="1" applyFill="1" applyBorder="1" applyAlignment="1" applyProtection="1">
      <alignment horizontal="center"/>
      <protection hidden="1"/>
    </xf>
    <xf numFmtId="0" fontId="30" fillId="0" borderId="0" xfId="53" applyNumberFormat="1" applyFont="1" applyBorder="1" applyAlignment="1" applyProtection="1">
      <alignment vertical="top" wrapText="1"/>
      <protection/>
    </xf>
    <xf numFmtId="0" fontId="16" fillId="0" borderId="25" xfId="0" applyFont="1" applyFill="1" applyBorder="1" applyAlignment="1" applyProtection="1" quotePrefix="1">
      <alignment horizontal="left" wrapText="1"/>
      <protection hidden="1"/>
    </xf>
    <xf numFmtId="185" fontId="14" fillId="35" borderId="10" xfId="0" applyNumberFormat="1" applyFont="1" applyFill="1" applyBorder="1" applyAlignment="1" applyProtection="1">
      <alignment horizontal="center" vertical="center"/>
      <protection locked="0"/>
    </xf>
    <xf numFmtId="37" fontId="14" fillId="0" borderId="10" xfId="0" applyNumberFormat="1" applyFont="1" applyFill="1" applyBorder="1" applyAlignment="1" applyProtection="1">
      <alignment horizontal="right" vertical="center"/>
      <protection hidden="1"/>
    </xf>
    <xf numFmtId="0" fontId="14" fillId="33" borderId="0" xfId="0" applyFont="1" applyFill="1" applyBorder="1" applyAlignment="1" applyProtection="1">
      <alignment horizontal="left" wrapText="1"/>
      <protection locked="0"/>
    </xf>
    <xf numFmtId="0" fontId="142" fillId="0" borderId="0" xfId="0" applyFont="1" applyAlignment="1" applyProtection="1">
      <alignment/>
      <protection hidden="1"/>
    </xf>
    <xf numFmtId="3" fontId="14" fillId="33" borderId="0" xfId="0" applyNumberFormat="1" applyFont="1" applyFill="1" applyBorder="1" applyAlignment="1" applyProtection="1">
      <alignment horizontal="right" wrapText="1"/>
      <protection locked="0"/>
    </xf>
    <xf numFmtId="0" fontId="5" fillId="0" borderId="0" xfId="58" applyFont="1">
      <alignment/>
      <protection/>
    </xf>
    <xf numFmtId="0" fontId="0" fillId="0" borderId="0" xfId="58">
      <alignment/>
      <protection/>
    </xf>
    <xf numFmtId="0" fontId="14" fillId="0" borderId="0" xfId="58" applyFont="1" applyProtection="1">
      <alignment/>
      <protection/>
    </xf>
    <xf numFmtId="0" fontId="13" fillId="0" borderId="0" xfId="58" applyFont="1" applyProtection="1">
      <alignment/>
      <protection/>
    </xf>
    <xf numFmtId="0" fontId="5" fillId="0" borderId="0" xfId="58" applyFont="1" applyProtection="1">
      <alignment/>
      <protection/>
    </xf>
    <xf numFmtId="0" fontId="20" fillId="0" borderId="0" xfId="58" applyFont="1" applyProtection="1">
      <alignment/>
      <protection/>
    </xf>
    <xf numFmtId="0" fontId="16" fillId="0" borderId="0" xfId="58" applyFont="1" applyAlignment="1" applyProtection="1">
      <alignment horizontal="left"/>
      <protection/>
    </xf>
    <xf numFmtId="0" fontId="14" fillId="0" borderId="0" xfId="58" applyFont="1" applyAlignment="1" applyProtection="1">
      <alignment vertical="top"/>
      <protection/>
    </xf>
    <xf numFmtId="0" fontId="16" fillId="0" borderId="0" xfId="58" applyFont="1" applyAlignment="1" applyProtection="1">
      <alignment vertical="center"/>
      <protection/>
    </xf>
    <xf numFmtId="0" fontId="16" fillId="0" borderId="0" xfId="58" applyFont="1" applyProtection="1">
      <alignment/>
      <protection/>
    </xf>
    <xf numFmtId="0" fontId="14" fillId="0" borderId="0" xfId="58" applyFont="1" applyAlignment="1" applyProtection="1">
      <alignment horizontal="center" vertical="top" wrapText="1"/>
      <protection/>
    </xf>
    <xf numFmtId="0" fontId="14" fillId="0" borderId="0" xfId="58" applyFont="1" applyAlignment="1" applyProtection="1">
      <alignment horizontal="left"/>
      <protection/>
    </xf>
    <xf numFmtId="0" fontId="14" fillId="35" borderId="10" xfId="58" applyFont="1" applyFill="1" applyBorder="1" applyAlignment="1" applyProtection="1">
      <alignment horizontal="center"/>
      <protection locked="0"/>
    </xf>
    <xf numFmtId="0" fontId="143" fillId="0" borderId="0" xfId="58" applyFont="1" applyProtection="1">
      <alignment/>
      <protection/>
    </xf>
    <xf numFmtId="0" fontId="12" fillId="0" borderId="0" xfId="58" applyFont="1" applyProtection="1">
      <alignment/>
      <protection/>
    </xf>
    <xf numFmtId="0" fontId="15" fillId="0" borderId="0" xfId="58" applyFont="1" applyProtection="1">
      <alignment/>
      <protection/>
    </xf>
    <xf numFmtId="37" fontId="14" fillId="35" borderId="0" xfId="58" applyNumberFormat="1" applyFont="1" applyFill="1" applyProtection="1">
      <alignment/>
      <protection locked="0"/>
    </xf>
    <xf numFmtId="37" fontId="14" fillId="0" borderId="0" xfId="58" applyNumberFormat="1" applyFont="1" applyFill="1" applyProtection="1">
      <alignment/>
      <protection/>
    </xf>
    <xf numFmtId="0" fontId="11" fillId="0" borderId="0" xfId="58" applyFont="1" applyAlignment="1" applyProtection="1" quotePrefix="1">
      <alignment horizontal="left"/>
      <protection/>
    </xf>
    <xf numFmtId="0" fontId="14" fillId="35" borderId="0" xfId="58" applyFont="1" applyFill="1" applyProtection="1">
      <alignment/>
      <protection locked="0"/>
    </xf>
    <xf numFmtId="37" fontId="14" fillId="35" borderId="39" xfId="58" applyNumberFormat="1" applyFont="1" applyFill="1" applyBorder="1" applyProtection="1">
      <alignment/>
      <protection locked="0"/>
    </xf>
    <xf numFmtId="37" fontId="14" fillId="0" borderId="38" xfId="58" applyNumberFormat="1" applyFont="1" applyBorder="1" applyProtection="1">
      <alignment/>
      <protection hidden="1"/>
    </xf>
    <xf numFmtId="37" fontId="14" fillId="0" borderId="0" xfId="58" applyNumberFormat="1" applyFont="1" applyBorder="1" applyProtection="1">
      <alignment/>
      <protection/>
    </xf>
    <xf numFmtId="37" fontId="14" fillId="0" borderId="0" xfId="58" applyNumberFormat="1" applyFont="1" applyProtection="1">
      <alignment/>
      <protection/>
    </xf>
    <xf numFmtId="9" fontId="14" fillId="40" borderId="0" xfId="58" applyNumberFormat="1" applyFont="1" applyFill="1" applyAlignment="1" applyProtection="1">
      <alignment horizontal="center"/>
      <protection hidden="1"/>
    </xf>
    <xf numFmtId="37" fontId="14" fillId="0" borderId="0" xfId="58" applyNumberFormat="1" applyFont="1" applyFill="1" applyProtection="1">
      <alignment/>
      <protection hidden="1"/>
    </xf>
    <xf numFmtId="37" fontId="14" fillId="0" borderId="38" xfId="58" applyNumberFormat="1" applyFont="1" applyBorder="1" applyAlignment="1" applyProtection="1">
      <alignment horizontal="right"/>
      <protection hidden="1"/>
    </xf>
    <xf numFmtId="0" fontId="128" fillId="0" borderId="0" xfId="58" applyFont="1" applyAlignment="1" applyProtection="1">
      <alignment horizontal="center" readingOrder="1"/>
      <protection/>
    </xf>
    <xf numFmtId="0" fontId="6" fillId="0" borderId="0" xfId="0" applyFont="1" applyFill="1" applyAlignment="1" applyProtection="1">
      <alignment vertical="top" wrapText="1"/>
      <protection/>
    </xf>
    <xf numFmtId="0" fontId="8" fillId="0" borderId="0" xfId="53" applyAlignment="1" applyProtection="1">
      <alignment horizontal="justify" vertical="top"/>
      <protection/>
    </xf>
    <xf numFmtId="174" fontId="14" fillId="35" borderId="10" xfId="0" applyNumberFormat="1" applyFont="1" applyFill="1" applyBorder="1" applyAlignment="1" applyProtection="1">
      <alignment horizontal="center" vertical="top"/>
      <protection hidden="1" locked="0"/>
    </xf>
    <xf numFmtId="0" fontId="144" fillId="0" borderId="0" xfId="0" applyFont="1" applyAlignment="1" applyProtection="1">
      <alignment horizontal="center"/>
      <protection/>
    </xf>
    <xf numFmtId="0" fontId="145" fillId="0" borderId="0" xfId="0" applyFont="1" applyAlignment="1" applyProtection="1">
      <alignment horizontal="left"/>
      <protection/>
    </xf>
    <xf numFmtId="37" fontId="146" fillId="0" borderId="0" xfId="0" applyNumberFormat="1" applyFont="1" applyAlignment="1" applyProtection="1">
      <alignment horizontal="left"/>
      <protection/>
    </xf>
    <xf numFmtId="0" fontId="146" fillId="0" borderId="0" xfId="0" applyFont="1" applyAlignment="1" applyProtection="1">
      <alignment horizontal="left"/>
      <protection/>
    </xf>
    <xf numFmtId="0" fontId="133" fillId="0" borderId="0" xfId="0" applyFont="1" applyFill="1" applyAlignment="1" applyProtection="1">
      <alignment/>
      <protection/>
    </xf>
    <xf numFmtId="37" fontId="133" fillId="0" borderId="0" xfId="0" applyNumberFormat="1" applyFont="1" applyFill="1" applyAlignment="1" applyProtection="1">
      <alignment/>
      <protection/>
    </xf>
    <xf numFmtId="0" fontId="126" fillId="0" borderId="0" xfId="0" applyFont="1" applyAlignment="1" quotePrefix="1">
      <alignment horizontal="justify" vertical="top" wrapText="1"/>
    </xf>
    <xf numFmtId="38" fontId="16" fillId="0" borderId="10" xfId="0" applyNumberFormat="1" applyFont="1" applyBorder="1" applyAlignment="1" applyProtection="1" quotePrefix="1">
      <alignment horizontal="center" wrapText="1"/>
      <protection/>
    </xf>
    <xf numFmtId="37" fontId="14" fillId="33" borderId="40" xfId="42" applyNumberFormat="1" applyFont="1" applyFill="1" applyBorder="1" applyAlignment="1" applyProtection="1">
      <alignment/>
      <protection locked="0"/>
    </xf>
    <xf numFmtId="37" fontId="16" fillId="0" borderId="25" xfId="0" applyNumberFormat="1" applyFont="1" applyBorder="1" applyAlignment="1" applyProtection="1" quotePrefix="1">
      <alignment horizontal="center" wrapText="1"/>
      <protection/>
    </xf>
    <xf numFmtId="37" fontId="14" fillId="0" borderId="0" xfId="0" applyNumberFormat="1" applyFont="1" applyBorder="1" applyAlignment="1" applyProtection="1">
      <alignment horizontal="right"/>
      <protection hidden="1"/>
    </xf>
    <xf numFmtId="37" fontId="133" fillId="0" borderId="0" xfId="42" applyNumberFormat="1" applyFont="1" applyBorder="1" applyAlignment="1" applyProtection="1" quotePrefix="1">
      <alignment horizontal="left"/>
      <protection hidden="1"/>
    </xf>
    <xf numFmtId="37" fontId="133" fillId="0" borderId="0" xfId="42" applyNumberFormat="1" applyFont="1" applyBorder="1" applyAlignment="1" applyProtection="1">
      <alignment/>
      <protection hidden="1"/>
    </xf>
    <xf numFmtId="37" fontId="133" fillId="0" borderId="0" xfId="0" applyNumberFormat="1" applyFont="1" applyBorder="1" applyAlignment="1" applyProtection="1">
      <alignment horizontal="right"/>
      <protection/>
    </xf>
    <xf numFmtId="0" fontId="6" fillId="0" borderId="0" xfId="0" applyFont="1" applyAlignment="1" applyProtection="1" quotePrefix="1">
      <alignment horizontal="left" vertical="top" wrapText="1"/>
      <protection/>
    </xf>
    <xf numFmtId="0" fontId="14" fillId="0" borderId="0" xfId="0" applyFont="1" applyAlignment="1" quotePrefix="1">
      <alignment horizontal="left" vertical="top" wrapText="1"/>
    </xf>
    <xf numFmtId="0" fontId="30" fillId="0" borderId="0" xfId="53" applyFont="1" applyAlignment="1" applyProtection="1" quotePrefix="1">
      <alignment horizontal="left" vertical="top"/>
      <protection/>
    </xf>
    <xf numFmtId="0" fontId="130" fillId="0" borderId="21" xfId="0" applyFont="1" applyBorder="1" applyAlignment="1" quotePrefix="1">
      <alignment horizontal="left" vertical="top" wrapText="1"/>
    </xf>
    <xf numFmtId="0" fontId="126" fillId="0" borderId="0" xfId="0" applyFont="1" applyAlignment="1" quotePrefix="1">
      <alignment horizontal="left" vertical="top" wrapText="1"/>
    </xf>
    <xf numFmtId="0" fontId="27" fillId="0" borderId="0" xfId="0" applyFont="1" applyFill="1" applyAlignment="1" quotePrefix="1">
      <alignment horizontal="left" vertical="top" wrapText="1"/>
    </xf>
    <xf numFmtId="0" fontId="147" fillId="0" borderId="0" xfId="0" applyFont="1" applyAlignment="1" quotePrefix="1">
      <alignment horizontal="left" vertical="top" wrapText="1"/>
    </xf>
    <xf numFmtId="172" fontId="6" fillId="34" borderId="0" xfId="42" applyNumberFormat="1" applyFont="1" applyFill="1" applyBorder="1" applyAlignment="1" applyProtection="1">
      <alignment horizontal="right"/>
      <protection hidden="1"/>
    </xf>
    <xf numFmtId="171" fontId="6" fillId="0" borderId="39" xfId="42" applyNumberFormat="1" applyFont="1" applyFill="1" applyBorder="1" applyAlignment="1" applyProtection="1">
      <alignment horizontal="right"/>
      <protection hidden="1"/>
    </xf>
    <xf numFmtId="37" fontId="0" fillId="0" borderId="10" xfId="0" applyNumberFormat="1" applyFont="1" applyFill="1" applyBorder="1" applyAlignment="1" applyProtection="1">
      <alignment horizontal="center"/>
      <protection hidden="1"/>
    </xf>
    <xf numFmtId="37" fontId="14" fillId="0" borderId="40" xfId="0" applyNumberFormat="1" applyFont="1" applyBorder="1" applyAlignment="1" applyProtection="1">
      <alignment horizontal="right"/>
      <protection hidden="1"/>
    </xf>
    <xf numFmtId="0" fontId="14" fillId="0" borderId="0" xfId="0" applyFont="1" applyFill="1" applyAlignment="1" quotePrefix="1">
      <alignment horizontal="left" vertical="top" wrapText="1"/>
    </xf>
    <xf numFmtId="38" fontId="14" fillId="0" borderId="0" xfId="0" applyNumberFormat="1" applyFont="1" applyAlignment="1" applyProtection="1" quotePrefix="1">
      <alignment horizontal="left"/>
      <protection/>
    </xf>
    <xf numFmtId="172" fontId="6" fillId="0" borderId="27" xfId="42" applyNumberFormat="1" applyFont="1" applyFill="1" applyBorder="1" applyAlignment="1" applyProtection="1">
      <alignment horizontal="right"/>
      <protection hidden="1"/>
    </xf>
    <xf numFmtId="172" fontId="6" fillId="0" borderId="27" xfId="0" applyNumberFormat="1" applyFont="1" applyBorder="1" applyAlignment="1" applyProtection="1">
      <alignment horizontal="right"/>
      <protection/>
    </xf>
    <xf numFmtId="172" fontId="6" fillId="0" borderId="27" xfId="42" applyNumberFormat="1" applyFont="1" applyBorder="1" applyAlignment="1" applyProtection="1">
      <alignment horizontal="right"/>
      <protection hidden="1"/>
    </xf>
    <xf numFmtId="172" fontId="6" fillId="0" borderId="27" xfId="42" applyNumberFormat="1" applyFont="1" applyFill="1" applyBorder="1" applyAlignment="1" applyProtection="1">
      <alignment horizontal="right"/>
      <protection locked="0"/>
    </xf>
    <xf numFmtId="0" fontId="6" fillId="0" borderId="0" xfId="0" applyFont="1" applyFill="1" applyAlignment="1" applyProtection="1">
      <alignment horizontal="left" vertical="top" wrapText="1" indent="3"/>
      <protection locked="0"/>
    </xf>
    <xf numFmtId="172" fontId="6" fillId="0" borderId="39" xfId="42" applyNumberFormat="1" applyFont="1" applyFill="1" applyBorder="1" applyAlignment="1" applyProtection="1">
      <alignment horizontal="right"/>
      <protection locked="0"/>
    </xf>
    <xf numFmtId="172" fontId="6" fillId="0" borderId="27" xfId="42" applyNumberFormat="1" applyFont="1" applyFill="1" applyBorder="1" applyAlignment="1" applyProtection="1">
      <alignment horizontal="right"/>
      <protection/>
    </xf>
    <xf numFmtId="172" fontId="6" fillId="0" borderId="27" xfId="42" applyNumberFormat="1" applyFont="1" applyBorder="1" applyAlignment="1" applyProtection="1">
      <alignment horizontal="right"/>
      <protection/>
    </xf>
    <xf numFmtId="37" fontId="0" fillId="0" borderId="10" xfId="0" applyNumberFormat="1" applyFont="1" applyFill="1" applyBorder="1" applyAlignment="1" applyProtection="1">
      <alignment horizontal="center"/>
      <protection hidden="1"/>
    </xf>
    <xf numFmtId="0" fontId="8" fillId="0" borderId="0" xfId="53" applyNumberFormat="1" applyBorder="1" applyAlignment="1" applyProtection="1" quotePrefix="1">
      <alignment horizontal="left" vertical="top" wrapText="1"/>
      <protection/>
    </xf>
    <xf numFmtId="0" fontId="8" fillId="0" borderId="0" xfId="53" applyAlignment="1" applyProtection="1" quotePrefix="1">
      <alignment horizontal="left" vertical="top" wrapText="1"/>
      <protection/>
    </xf>
    <xf numFmtId="0" fontId="8" fillId="0" borderId="0" xfId="53" applyAlignment="1" applyProtection="1">
      <alignment vertical="top"/>
      <protection/>
    </xf>
    <xf numFmtId="0" fontId="8" fillId="0" borderId="0" xfId="53" applyAlignment="1" applyProtection="1" quotePrefix="1">
      <alignment horizontal="left" vertical="top"/>
      <protection/>
    </xf>
    <xf numFmtId="172" fontId="148" fillId="0" borderId="39" xfId="42" applyNumberFormat="1" applyFont="1" applyFill="1" applyBorder="1" applyAlignment="1" applyProtection="1">
      <alignment horizontal="right"/>
      <protection/>
    </xf>
    <xf numFmtId="0" fontId="30" fillId="0" borderId="0" xfId="53" applyFont="1" applyAlignment="1" applyProtection="1">
      <alignment horizontal="left" vertical="center" indent="1"/>
      <protection/>
    </xf>
    <xf numFmtId="0" fontId="149" fillId="0" borderId="0" xfId="0" applyFont="1" applyAlignment="1">
      <alignment horizontal="left" vertical="center" indent="1"/>
    </xf>
    <xf numFmtId="0" fontId="14" fillId="0" borderId="0" xfId="0" applyFont="1" applyAlignment="1" quotePrefix="1">
      <alignment horizontal="justify" vertical="top" wrapText="1"/>
    </xf>
    <xf numFmtId="0" fontId="16" fillId="0" borderId="0" xfId="0" applyFont="1" applyAlignment="1">
      <alignment vertical="top" wrapText="1"/>
    </xf>
    <xf numFmtId="0" fontId="148" fillId="0" borderId="0" xfId="0" applyFont="1" applyAlignment="1" applyProtection="1">
      <alignment/>
      <protection/>
    </xf>
    <xf numFmtId="0" fontId="16" fillId="0" borderId="21" xfId="53" applyFont="1" applyFill="1" applyBorder="1" applyAlignment="1" applyProtection="1">
      <alignment horizontal="left" vertical="top"/>
      <protection/>
    </xf>
    <xf numFmtId="0" fontId="0" fillId="0" borderId="0" xfId="0" applyFont="1" applyFill="1" applyAlignment="1">
      <alignment horizontal="justify" vertical="top" wrapText="1"/>
    </xf>
    <xf numFmtId="0" fontId="150" fillId="7" borderId="0" xfId="0" applyFont="1" applyFill="1" applyAlignment="1" applyProtection="1">
      <alignment/>
      <protection/>
    </xf>
    <xf numFmtId="37" fontId="6" fillId="33" borderId="0" xfId="42" applyNumberFormat="1" applyFont="1" applyFill="1" applyAlignment="1" applyProtection="1">
      <alignment/>
      <protection locked="0"/>
    </xf>
    <xf numFmtId="37" fontId="6" fillId="33" borderId="0" xfId="42" applyNumberFormat="1" applyFont="1" applyFill="1" applyAlignment="1" applyProtection="1">
      <alignment/>
      <protection/>
    </xf>
    <xf numFmtId="0" fontId="151" fillId="0" borderId="0" xfId="0" applyFont="1" applyAlignment="1" applyProtection="1" quotePrefix="1">
      <alignment horizontal="left"/>
      <protection/>
    </xf>
    <xf numFmtId="0" fontId="31" fillId="0" borderId="0" xfId="53" applyFont="1" applyFill="1" applyAlignment="1" applyProtection="1">
      <alignment horizontal="left" vertical="top" wrapText="1"/>
      <protection/>
    </xf>
    <xf numFmtId="0" fontId="152" fillId="0" borderId="0" xfId="53" applyFont="1" applyAlignment="1" applyProtection="1">
      <alignment/>
      <protection/>
    </xf>
    <xf numFmtId="0" fontId="0" fillId="0" borderId="0" xfId="0" applyAlignment="1">
      <alignment/>
    </xf>
    <xf numFmtId="0" fontId="152" fillId="0" borderId="0" xfId="53" applyFont="1" applyAlignment="1" applyProtection="1" quotePrefix="1">
      <alignment/>
      <protection/>
    </xf>
    <xf numFmtId="0" fontId="53" fillId="0" borderId="0" xfId="53" applyFont="1" applyAlignment="1" applyProtection="1">
      <alignment/>
      <protection/>
    </xf>
    <xf numFmtId="0" fontId="13" fillId="0" borderId="0" xfId="0" applyFont="1" applyAlignment="1">
      <alignment horizontal="left"/>
    </xf>
    <xf numFmtId="0" fontId="52" fillId="0" borderId="0" xfId="0" applyFont="1" applyAlignment="1">
      <alignment/>
    </xf>
    <xf numFmtId="0" fontId="14" fillId="0" borderId="0" xfId="0" applyFont="1" applyAlignment="1">
      <alignment horizontal="justify" vertical="top" wrapText="1"/>
    </xf>
    <xf numFmtId="0" fontId="14" fillId="0" borderId="0" xfId="0" applyFont="1" applyAlignment="1" quotePrefix="1">
      <alignment horizontal="left" vertical="top" wrapText="1"/>
    </xf>
    <xf numFmtId="0" fontId="0" fillId="0" borderId="0" xfId="0" applyAlignment="1">
      <alignment horizontal="justify" vertical="top" wrapText="1"/>
    </xf>
    <xf numFmtId="0" fontId="14" fillId="0" borderId="0" xfId="0" applyFont="1" applyAlignment="1">
      <alignment horizontal="left" wrapText="1"/>
    </xf>
    <xf numFmtId="0" fontId="14" fillId="0" borderId="0" xfId="0" applyFont="1" applyAlignment="1">
      <alignment vertical="top" wrapText="1"/>
    </xf>
    <xf numFmtId="0" fontId="0" fillId="0" borderId="0" xfId="0" applyAlignment="1">
      <alignment vertical="top"/>
    </xf>
    <xf numFmtId="0" fontId="30" fillId="0" borderId="0" xfId="53" applyFont="1" applyAlignment="1" applyProtection="1">
      <alignment/>
      <protection/>
    </xf>
    <xf numFmtId="0" fontId="30" fillId="0" borderId="0" xfId="53" applyFont="1" applyAlignment="1" applyProtection="1">
      <alignment horizontal="justify" vertical="top" wrapText="1"/>
      <protection/>
    </xf>
    <xf numFmtId="0" fontId="6" fillId="0" borderId="0" xfId="0" applyFont="1" applyAlignment="1">
      <alignment wrapText="1"/>
    </xf>
    <xf numFmtId="0" fontId="14" fillId="0" borderId="0" xfId="0" applyFont="1" applyAlignment="1">
      <alignment vertical="center"/>
    </xf>
    <xf numFmtId="0" fontId="0" fillId="0" borderId="0" xfId="0" applyAlignment="1">
      <alignment vertical="center"/>
    </xf>
    <xf numFmtId="0" fontId="14" fillId="0" borderId="0" xfId="0" applyFont="1" applyAlignment="1">
      <alignment wrapText="1"/>
    </xf>
    <xf numFmtId="0" fontId="30" fillId="0" borderId="0" xfId="53" applyFont="1" applyAlignment="1" applyProtection="1">
      <alignment vertical="top"/>
      <protection/>
    </xf>
    <xf numFmtId="0" fontId="14" fillId="33" borderId="36" xfId="0" applyFont="1" applyFill="1" applyBorder="1" applyAlignment="1" applyProtection="1">
      <alignment horizontal="left" wrapText="1"/>
      <protection locked="0"/>
    </xf>
    <xf numFmtId="0" fontId="14" fillId="33" borderId="30" xfId="0" applyFont="1" applyFill="1" applyBorder="1" applyAlignment="1" applyProtection="1">
      <alignment horizontal="left" wrapText="1"/>
      <protection locked="0"/>
    </xf>
    <xf numFmtId="0" fontId="14" fillId="33" borderId="31" xfId="0" applyFont="1" applyFill="1" applyBorder="1" applyAlignment="1" applyProtection="1">
      <alignment horizontal="left" wrapText="1"/>
      <protection locked="0"/>
    </xf>
    <xf numFmtId="0" fontId="14" fillId="33" borderId="36" xfId="0" applyFont="1" applyFill="1" applyBorder="1" applyAlignment="1" applyProtection="1">
      <alignment vertical="center"/>
      <protection locked="0"/>
    </xf>
    <xf numFmtId="0" fontId="14" fillId="33" borderId="31" xfId="0" applyFont="1" applyFill="1" applyBorder="1" applyAlignment="1" applyProtection="1">
      <alignment vertical="center"/>
      <protection locked="0"/>
    </xf>
    <xf numFmtId="0" fontId="0" fillId="0" borderId="0" xfId="0" applyFont="1" applyAlignment="1">
      <alignment horizontal="left"/>
    </xf>
    <xf numFmtId="0" fontId="38" fillId="0" borderId="0" xfId="0" applyFont="1" applyAlignment="1" applyProtection="1">
      <alignment horizontal="left"/>
      <protection/>
    </xf>
    <xf numFmtId="0" fontId="39" fillId="0" borderId="0" xfId="0" applyFont="1" applyAlignment="1" applyProtection="1">
      <alignment horizontal="left"/>
      <protection/>
    </xf>
    <xf numFmtId="0" fontId="16" fillId="0" borderId="0" xfId="0" applyFont="1" applyAlignment="1" applyProtection="1">
      <alignment horizontal="left"/>
      <protection/>
    </xf>
    <xf numFmtId="2" fontId="35" fillId="0" borderId="0" xfId="0" applyNumberFormat="1" applyFont="1" applyAlignment="1" applyProtection="1">
      <alignment horizontal="center" wrapText="1"/>
      <protection/>
    </xf>
    <xf numFmtId="0" fontId="0" fillId="0" borderId="0" xfId="0" applyAlignment="1">
      <alignment horizontal="center"/>
    </xf>
    <xf numFmtId="0" fontId="16" fillId="0" borderId="23" xfId="0" applyFont="1" applyBorder="1" applyAlignment="1" applyProtection="1">
      <alignment/>
      <protection hidden="1"/>
    </xf>
    <xf numFmtId="0" fontId="16" fillId="0" borderId="27" xfId="0" applyFont="1" applyBorder="1" applyAlignment="1" applyProtection="1">
      <alignment/>
      <protection hidden="1"/>
    </xf>
    <xf numFmtId="0" fontId="43" fillId="0" borderId="43" xfId="0" applyFont="1" applyBorder="1" applyAlignment="1" applyProtection="1">
      <alignment/>
      <protection hidden="1"/>
    </xf>
    <xf numFmtId="0" fontId="16" fillId="0" borderId="44" xfId="0" applyFont="1" applyFill="1" applyBorder="1" applyAlignment="1" applyProtection="1" quotePrefix="1">
      <alignment horizontal="left" vertical="top" wrapText="1"/>
      <protection hidden="1"/>
    </xf>
    <xf numFmtId="0" fontId="16" fillId="0" borderId="0" xfId="0" applyFont="1" applyFill="1" applyBorder="1" applyAlignment="1" applyProtection="1" quotePrefix="1">
      <alignment horizontal="left" vertical="top" wrapText="1"/>
      <protection hidden="1"/>
    </xf>
    <xf numFmtId="0" fontId="0" fillId="0" borderId="28" xfId="0" applyBorder="1" applyAlignment="1" applyProtection="1">
      <alignment/>
      <protection hidden="1"/>
    </xf>
    <xf numFmtId="0" fontId="14" fillId="0" borderId="0" xfId="0" applyFont="1" applyFill="1" applyBorder="1" applyAlignment="1">
      <alignment horizontal="justify" vertical="top" wrapText="1"/>
    </xf>
    <xf numFmtId="0" fontId="14" fillId="33" borderId="39" xfId="0" applyFont="1" applyFill="1" applyBorder="1" applyAlignment="1" applyProtection="1">
      <alignment horizontal="left"/>
      <protection locked="0"/>
    </xf>
    <xf numFmtId="0" fontId="19" fillId="0" borderId="0" xfId="0" applyFont="1" applyAlignment="1" quotePrefix="1">
      <alignment horizontal="left" wrapText="1"/>
    </xf>
    <xf numFmtId="0" fontId="16" fillId="0" borderId="23" xfId="0" applyFont="1" applyFill="1" applyBorder="1" applyAlignment="1" applyProtection="1" quotePrefix="1">
      <alignment horizontal="left" wrapText="1"/>
      <protection hidden="1"/>
    </xf>
    <xf numFmtId="0" fontId="16" fillId="0" borderId="27" xfId="0" applyFont="1" applyFill="1" applyBorder="1" applyAlignment="1" applyProtection="1" quotePrefix="1">
      <alignment horizontal="left" wrapText="1"/>
      <protection hidden="1"/>
    </xf>
    <xf numFmtId="0" fontId="16" fillId="0" borderId="43" xfId="0" applyFont="1" applyFill="1" applyBorder="1" applyAlignment="1" applyProtection="1" quotePrefix="1">
      <alignment horizontal="left" wrapText="1"/>
      <protection hidden="1"/>
    </xf>
    <xf numFmtId="0" fontId="16" fillId="0" borderId="44" xfId="0" applyFont="1" applyFill="1" applyBorder="1" applyAlignment="1" applyProtection="1" quotePrefix="1">
      <alignment horizontal="left" wrapText="1"/>
      <protection hidden="1"/>
    </xf>
    <xf numFmtId="0" fontId="16" fillId="0" borderId="0" xfId="0" applyFont="1" applyFill="1" applyBorder="1" applyAlignment="1" applyProtection="1" quotePrefix="1">
      <alignment horizontal="left" wrapText="1"/>
      <protection hidden="1"/>
    </xf>
    <xf numFmtId="0" fontId="16" fillId="0" borderId="28" xfId="0" applyFont="1" applyFill="1" applyBorder="1" applyAlignment="1" applyProtection="1" quotePrefix="1">
      <alignment horizontal="left" wrapText="1"/>
      <protection hidden="1"/>
    </xf>
    <xf numFmtId="0" fontId="16" fillId="0" borderId="41" xfId="0" applyFont="1" applyFill="1" applyBorder="1" applyAlignment="1" applyProtection="1" quotePrefix="1">
      <alignment horizontal="left" wrapText="1"/>
      <protection hidden="1"/>
    </xf>
    <xf numFmtId="0" fontId="16" fillId="0" borderId="39" xfId="0" applyFont="1" applyFill="1" applyBorder="1" applyAlignment="1" applyProtection="1" quotePrefix="1">
      <alignment horizontal="left" wrapText="1"/>
      <protection hidden="1"/>
    </xf>
    <xf numFmtId="0" fontId="16" fillId="0" borderId="42" xfId="0" applyFont="1" applyFill="1" applyBorder="1" applyAlignment="1" applyProtection="1" quotePrefix="1">
      <alignment horizontal="left" wrapText="1"/>
      <protection hidden="1"/>
    </xf>
    <xf numFmtId="0" fontId="0" fillId="0" borderId="0" xfId="0" applyFont="1" applyAlignment="1" applyProtection="1">
      <alignment horizontal="justify" wrapText="1"/>
      <protection/>
    </xf>
    <xf numFmtId="0" fontId="0" fillId="0" borderId="0" xfId="0" applyAlignment="1" applyProtection="1">
      <alignment horizontal="justify" wrapText="1"/>
      <protection/>
    </xf>
    <xf numFmtId="0" fontId="0" fillId="32" borderId="36" xfId="0" applyFill="1" applyBorder="1" applyAlignment="1" applyProtection="1">
      <alignment/>
      <protection locked="0"/>
    </xf>
    <xf numFmtId="0" fontId="0" fillId="32" borderId="30" xfId="0" applyFill="1" applyBorder="1" applyAlignment="1" applyProtection="1">
      <alignment/>
      <protection locked="0"/>
    </xf>
    <xf numFmtId="0" fontId="16" fillId="0" borderId="36" xfId="0" applyNumberFormat="1" applyFont="1" applyFill="1" applyBorder="1" applyAlignment="1" applyProtection="1">
      <alignment horizontal="left"/>
      <protection/>
    </xf>
    <xf numFmtId="0" fontId="0" fillId="0" borderId="30" xfId="0" applyBorder="1" applyAlignment="1">
      <alignment/>
    </xf>
    <xf numFmtId="0" fontId="0" fillId="34" borderId="36" xfId="0" applyFont="1" applyFill="1" applyBorder="1" applyAlignment="1" applyProtection="1">
      <alignment horizontal="center"/>
      <protection/>
    </xf>
    <xf numFmtId="0" fontId="0" fillId="0" borderId="30" xfId="0" applyBorder="1" applyAlignment="1" applyProtection="1">
      <alignment/>
      <protection/>
    </xf>
    <xf numFmtId="0" fontId="0" fillId="32" borderId="36" xfId="0" applyFont="1" applyFill="1" applyBorder="1" applyAlignment="1" applyProtection="1">
      <alignment/>
      <protection locked="0"/>
    </xf>
    <xf numFmtId="0" fontId="0" fillId="32" borderId="31" xfId="0" applyFill="1" applyBorder="1" applyAlignment="1" applyProtection="1">
      <alignment/>
      <protection locked="0"/>
    </xf>
    <xf numFmtId="0" fontId="0" fillId="0" borderId="31" xfId="0" applyBorder="1" applyAlignment="1">
      <alignment/>
    </xf>
    <xf numFmtId="0" fontId="16" fillId="0" borderId="23" xfId="0" applyFont="1" applyFill="1" applyBorder="1" applyAlignment="1" applyProtection="1" quotePrefix="1">
      <alignment wrapText="1"/>
      <protection hidden="1"/>
    </xf>
    <xf numFmtId="0" fontId="16" fillId="0" borderId="27" xfId="0" applyFont="1" applyFill="1" applyBorder="1" applyAlignment="1" applyProtection="1" quotePrefix="1">
      <alignment wrapText="1"/>
      <protection hidden="1"/>
    </xf>
    <xf numFmtId="0" fontId="16" fillId="0" borderId="43" xfId="0" applyFont="1" applyFill="1" applyBorder="1" applyAlignment="1" applyProtection="1" quotePrefix="1">
      <alignment wrapText="1"/>
      <protection hidden="1"/>
    </xf>
    <xf numFmtId="0" fontId="16" fillId="0" borderId="44" xfId="0" applyFont="1" applyFill="1" applyBorder="1" applyAlignment="1" applyProtection="1" quotePrefix="1">
      <alignment vertical="top" wrapText="1"/>
      <protection hidden="1"/>
    </xf>
    <xf numFmtId="0" fontId="16" fillId="0" borderId="0" xfId="0" applyFont="1" applyFill="1" applyBorder="1" applyAlignment="1" applyProtection="1" quotePrefix="1">
      <alignment vertical="top" wrapText="1"/>
      <protection hidden="1"/>
    </xf>
    <xf numFmtId="0" fontId="16" fillId="0" borderId="28" xfId="0" applyFont="1" applyFill="1" applyBorder="1" applyAlignment="1" applyProtection="1" quotePrefix="1">
      <alignment vertical="top" wrapText="1"/>
      <protection hidden="1"/>
    </xf>
    <xf numFmtId="0" fontId="16" fillId="0" borderId="41" xfId="0" applyFont="1" applyFill="1" applyBorder="1" applyAlignment="1" applyProtection="1" quotePrefix="1">
      <alignment horizontal="left" vertical="top" wrapText="1"/>
      <protection hidden="1"/>
    </xf>
    <xf numFmtId="0" fontId="16" fillId="0" borderId="39" xfId="0" applyFont="1" applyFill="1" applyBorder="1" applyAlignment="1" applyProtection="1" quotePrefix="1">
      <alignment horizontal="left" vertical="top" wrapText="1"/>
      <protection hidden="1"/>
    </xf>
    <xf numFmtId="0" fontId="16" fillId="0" borderId="42" xfId="0" applyFont="1" applyFill="1" applyBorder="1" applyAlignment="1" applyProtection="1" quotePrefix="1">
      <alignment horizontal="left" vertical="top" wrapText="1"/>
      <protection hidden="1"/>
    </xf>
    <xf numFmtId="0" fontId="6" fillId="0" borderId="13" xfId="0" applyFont="1" applyBorder="1" applyAlignment="1" applyProtection="1">
      <alignment horizontal="left" wrapText="1"/>
      <protection/>
    </xf>
    <xf numFmtId="0" fontId="6" fillId="0" borderId="0" xfId="0" applyFont="1" applyBorder="1" applyAlignment="1" applyProtection="1">
      <alignment horizontal="left" wrapText="1"/>
      <protection/>
    </xf>
    <xf numFmtId="0" fontId="6" fillId="0" borderId="33" xfId="0" applyFont="1" applyBorder="1" applyAlignment="1" applyProtection="1">
      <alignment horizontal="left" wrapText="1"/>
      <protection/>
    </xf>
    <xf numFmtId="0" fontId="6" fillId="0" borderId="13" xfId="0" applyFont="1" applyBorder="1" applyAlignment="1" applyProtection="1">
      <alignment horizontal="left" wrapText="1"/>
      <protection/>
    </xf>
    <xf numFmtId="0" fontId="6" fillId="0" borderId="13" xfId="0" applyFont="1" applyBorder="1" applyAlignment="1" applyProtection="1" quotePrefix="1">
      <alignment horizontal="left" wrapText="1"/>
      <protection/>
    </xf>
    <xf numFmtId="0" fontId="146" fillId="0" borderId="45" xfId="0" applyFont="1" applyFill="1" applyBorder="1" applyAlignment="1" applyProtection="1" quotePrefix="1">
      <alignment horizontal="left" wrapText="1"/>
      <protection hidden="1"/>
    </xf>
    <xf numFmtId="0" fontId="146" fillId="0" borderId="46" xfId="0" applyFont="1" applyFill="1" applyBorder="1" applyAlignment="1" applyProtection="1" quotePrefix="1">
      <alignment horizontal="left" wrapText="1"/>
      <protection hidden="1"/>
    </xf>
    <xf numFmtId="0" fontId="146" fillId="0" borderId="47" xfId="0" applyFont="1" applyFill="1" applyBorder="1" applyAlignment="1" applyProtection="1" quotePrefix="1">
      <alignment horizontal="left" wrapText="1"/>
      <protection hidden="1"/>
    </xf>
    <xf numFmtId="0" fontId="146" fillId="0" borderId="48" xfId="0" applyFont="1" applyFill="1" applyBorder="1" applyAlignment="1" applyProtection="1" quotePrefix="1">
      <alignment horizontal="left" vertical="top" wrapText="1"/>
      <protection hidden="1"/>
    </xf>
    <xf numFmtId="0" fontId="146" fillId="0" borderId="0" xfId="0" applyFont="1" applyFill="1" applyBorder="1" applyAlignment="1" applyProtection="1" quotePrefix="1">
      <alignment horizontal="left" vertical="top" wrapText="1"/>
      <protection hidden="1"/>
    </xf>
    <xf numFmtId="0" fontId="146" fillId="0" borderId="49" xfId="0" applyFont="1" applyFill="1" applyBorder="1" applyAlignment="1" applyProtection="1" quotePrefix="1">
      <alignment horizontal="left" vertical="top" wrapText="1"/>
      <protection hidden="1"/>
    </xf>
    <xf numFmtId="0" fontId="146" fillId="0" borderId="50" xfId="0" applyFont="1" applyFill="1" applyBorder="1" applyAlignment="1" applyProtection="1" quotePrefix="1">
      <alignment horizontal="left" vertical="top" wrapText="1"/>
      <protection hidden="1"/>
    </xf>
    <xf numFmtId="0" fontId="146" fillId="0" borderId="51" xfId="0" applyFont="1" applyFill="1" applyBorder="1" applyAlignment="1" applyProtection="1" quotePrefix="1">
      <alignment horizontal="left" vertical="top" wrapText="1"/>
      <protection hidden="1"/>
    </xf>
    <xf numFmtId="0" fontId="146" fillId="0" borderId="52" xfId="0" applyFont="1" applyFill="1" applyBorder="1" applyAlignment="1" applyProtection="1" quotePrefix="1">
      <alignment horizontal="left" vertical="top" wrapText="1"/>
      <protection hidden="1"/>
    </xf>
    <xf numFmtId="0" fontId="16" fillId="0" borderId="28" xfId="0" applyFont="1" applyFill="1" applyBorder="1" applyAlignment="1" applyProtection="1" quotePrefix="1">
      <alignment horizontal="left" vertical="top" wrapText="1"/>
      <protection hidden="1"/>
    </xf>
    <xf numFmtId="0" fontId="13" fillId="0" borderId="0" xfId="0" applyFont="1" applyAlignment="1" applyProtection="1" quotePrefix="1">
      <alignment horizontal="left"/>
      <protection/>
    </xf>
    <xf numFmtId="0" fontId="13" fillId="0" borderId="0" xfId="0" applyFont="1" applyAlignment="1" applyProtection="1">
      <alignment horizontal="left"/>
      <protection/>
    </xf>
    <xf numFmtId="0" fontId="14" fillId="0" borderId="0" xfId="0" applyFont="1" applyAlignment="1" applyProtection="1">
      <alignment horizontal="left" wrapText="1"/>
      <protection hidden="1"/>
    </xf>
    <xf numFmtId="0" fontId="14" fillId="0" borderId="28" xfId="0" applyFont="1" applyBorder="1" applyAlignment="1" applyProtection="1">
      <alignment horizontal="left" wrapText="1"/>
      <protection hidden="1"/>
    </xf>
    <xf numFmtId="0" fontId="14" fillId="0" borderId="25" xfId="0" applyNumberFormat="1" applyFont="1" applyFill="1" applyBorder="1" applyAlignment="1" applyProtection="1">
      <alignment horizontal="center" vertical="top" wrapText="1"/>
      <protection hidden="1"/>
    </xf>
    <xf numFmtId="0" fontId="14" fillId="0" borderId="24" xfId="0" applyNumberFormat="1" applyFont="1" applyFill="1" applyBorder="1" applyAlignment="1" applyProtection="1">
      <alignment horizontal="center" vertical="top" wrapText="1"/>
      <protection hidden="1"/>
    </xf>
    <xf numFmtId="0" fontId="14" fillId="0" borderId="26" xfId="0" applyNumberFormat="1" applyFont="1" applyFill="1" applyBorder="1" applyAlignment="1" applyProtection="1">
      <alignment horizontal="center" vertical="top" wrapText="1"/>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Notes_CA" /><Relationship Id="rId2" Type="http://schemas.openxmlformats.org/officeDocument/2006/relationships/hyperlink" Target="#'CA (assets acquired under PIC)'!B12" /><Relationship Id="rId3" Type="http://schemas.openxmlformats.org/officeDocument/2006/relationships/hyperlink" Target="#'Capital Allowance (HP) - Main'!C16" /><Relationship Id="rId4" Type="http://schemas.openxmlformats.org/officeDocument/2006/relationships/hyperlink" Target="#TaxComp_CYCA" /><Relationship Id="rId5" Type="http://schemas.openxmlformats.org/officeDocument/2006/relationships/hyperlink" Target="#'Capital Allowance Summary'!I9" /><Relationship Id="rId6" Type="http://schemas.openxmlformats.org/officeDocument/2006/relationships/hyperlink" Target="#CA_Ex_Asset" /><Relationship Id="rId7" Type="http://schemas.openxmlformats.org/officeDocument/2006/relationships/hyperlink" Target="#CA_NEW" /></Relationships>
</file>

<file path=xl/drawings/_rels/drawing11.xml.rels><?xml version="1.0" encoding="utf-8" standalone="yes"?><Relationships xmlns="http://schemas.openxmlformats.org/package/2006/relationships"><Relationship Id="rId1" Type="http://schemas.openxmlformats.org/officeDocument/2006/relationships/hyperlink" Target="#'Capital Allowance Summary'!I9" /><Relationship Id="rId2" Type="http://schemas.openxmlformats.org/officeDocument/2006/relationships/hyperlink" Target="#CA_NEW" /><Relationship Id="rId3" Type="http://schemas.openxmlformats.org/officeDocument/2006/relationships/hyperlink" Target="#Notes" /><Relationship Id="rId4" Type="http://schemas.openxmlformats.org/officeDocument/2006/relationships/hyperlink" Target="#Notes_CA" /><Relationship Id="rId5" Type="http://schemas.openxmlformats.org/officeDocument/2006/relationships/hyperlink" Target="#'CA (assets acquired under PIC)'!B12" /><Relationship Id="rId6" Type="http://schemas.openxmlformats.org/officeDocument/2006/relationships/hyperlink" Target="#CA_Ex_Asset" /><Relationship Id="rId7" Type="http://schemas.openxmlformats.org/officeDocument/2006/relationships/hyperlink" Target="#'Capital Allowance (HP) - Main'!D13" /></Relationships>
</file>

<file path=xl/drawings/_rels/drawing12.xml.rels><?xml version="1.0" encoding="utf-8" standalone="yes"?><Relationships xmlns="http://schemas.openxmlformats.org/package/2006/relationships"><Relationship Id="rId1" Type="http://schemas.openxmlformats.org/officeDocument/2006/relationships/hyperlink" Target="#'CA (assets acquired under PIC)'!B12" /><Relationship Id="rId2" Type="http://schemas.openxmlformats.org/officeDocument/2006/relationships/hyperlink" Target="#TaxComp_CYCA" /><Relationship Id="rId3" Type="http://schemas.openxmlformats.org/officeDocument/2006/relationships/hyperlink" Target="#CA_NEW" /><Relationship Id="rId4" Type="http://schemas.openxmlformats.org/officeDocument/2006/relationships/hyperlink" Target="#'Capital Allowance (HP) - Main'!D13" /><Relationship Id="rId5" Type="http://schemas.openxmlformats.org/officeDocument/2006/relationships/hyperlink" Target="#Notes" /><Relationship Id="rId6" Type="http://schemas.openxmlformats.org/officeDocument/2006/relationships/hyperlink" Target="#'Capital Allowance Summary'!I9" /><Relationship Id="rId7" Type="http://schemas.openxmlformats.org/officeDocument/2006/relationships/hyperlink" Target="#Notes_BA" /><Relationship Id="rId8" Type="http://schemas.openxmlformats.org/officeDocument/2006/relationships/hyperlink" Target="#Notes_BC" /></Relationships>
</file>

<file path=xl/drawings/_rels/drawing13.xml.rels><?xml version="1.0" encoding="utf-8" standalone="yes"?><Relationships xmlns="http://schemas.openxmlformats.org/package/2006/relationships"><Relationship Id="rId1" Type="http://schemas.openxmlformats.org/officeDocument/2006/relationships/hyperlink" Target="#CA_Ex_Asset" /><Relationship Id="rId2" Type="http://schemas.openxmlformats.org/officeDocument/2006/relationships/hyperlink" Target="#TaxComp_CYCA" /><Relationship Id="rId3" Type="http://schemas.openxmlformats.org/officeDocument/2006/relationships/hyperlink" Target="#CA_NEW" /><Relationship Id="rId4" Type="http://schemas.openxmlformats.org/officeDocument/2006/relationships/hyperlink" Target="#'Capital Allowance (HP) - Main'!D13" /><Relationship Id="rId5" Type="http://schemas.openxmlformats.org/officeDocument/2006/relationships/hyperlink" Target="#Notes" /><Relationship Id="rId6" Type="http://schemas.openxmlformats.org/officeDocument/2006/relationships/hyperlink" Target="#'Capital Allowance Summary'!I9" /><Relationship Id="rId7" Type="http://schemas.openxmlformats.org/officeDocument/2006/relationships/hyperlink" Target="#Notes_BA" /><Relationship Id="rId8" Type="http://schemas.openxmlformats.org/officeDocument/2006/relationships/hyperlink" Target="#Notes_BC" /></Relationships>
</file>

<file path=xl/drawings/_rels/drawing14.xml.rels><?xml version="1.0" encoding="utf-8" standalone="yes"?><Relationships xmlns="http://schemas.openxmlformats.org/package/2006/relationships"><Relationship Id="rId1" Type="http://schemas.openxmlformats.org/officeDocument/2006/relationships/hyperlink" Target="#TaxComp_CYCA" /><Relationship Id="rId2" Type="http://schemas.openxmlformats.org/officeDocument/2006/relationships/hyperlink" Target="#CA_NEW" /><Relationship Id="rId3" Type="http://schemas.openxmlformats.org/officeDocument/2006/relationships/hyperlink" Target="#'Capital Allowance (HP) - Main'!D13" /><Relationship Id="rId4" Type="http://schemas.openxmlformats.org/officeDocument/2006/relationships/hyperlink" Target="#Notes_CA" /><Relationship Id="rId5" Type="http://schemas.openxmlformats.org/officeDocument/2006/relationships/hyperlink" Target="#'CA (assets acquired under PIC)'!B12" /><Relationship Id="rId6" Type="http://schemas.openxmlformats.org/officeDocument/2006/relationships/hyperlink" Target="#'Capital Allowance (CA)'!B16" /></Relationships>
</file>

<file path=xl/drawings/_rels/drawing15.xml.rels><?xml version="1.0" encoding="utf-8" standalone="yes"?><Relationships xmlns="http://schemas.openxmlformats.org/package/2006/relationships"><Relationship Id="rId1" Type="http://schemas.openxmlformats.org/officeDocument/2006/relationships/hyperlink" Target="#TaxComp_ForeignExchange" /><Relationship Id="rId2" Type="http://schemas.openxmlformats.org/officeDocument/2006/relationships/hyperlink" Target="#TaxComp_Med" /><Relationship Id="rId3" Type="http://schemas.openxmlformats.org/officeDocument/2006/relationships/hyperlink" Target="#TaxComp_Prov" /><Relationship Id="rId4" Type="http://schemas.openxmlformats.org/officeDocument/2006/relationships/hyperlink" Target="#TaxComp_Oth" /><Relationship Id="rId5" Type="http://schemas.openxmlformats.org/officeDocument/2006/relationships/hyperlink" Target="#TaxComp_UnutilCA" /><Relationship Id="rId6" Type="http://schemas.openxmlformats.org/officeDocument/2006/relationships/hyperlink" Target="#TaxComp_ForeignSourceInc" /><Relationship Id="rId7" Type="http://schemas.openxmlformats.org/officeDocument/2006/relationships/hyperlink" Target="#TaxComp_Unutil_Loss" /><Relationship Id="rId8" Type="http://schemas.openxmlformats.org/officeDocument/2006/relationships/hyperlink" Target="#NT_Rcpt_First" /><Relationship Id="rId9" Type="http://schemas.openxmlformats.org/officeDocument/2006/relationships/hyperlink" Target="#TaxComp_CYCA" /><Relationship Id="rId10" Type="http://schemas.openxmlformats.org/officeDocument/2006/relationships/hyperlink" Target="#TaxComp_Donation" /><Relationship Id="rId11" Type="http://schemas.openxmlformats.org/officeDocument/2006/relationships/hyperlink" Target="#TaxComp_UnutilDona" /><Relationship Id="rId12" Type="http://schemas.openxmlformats.org/officeDocument/2006/relationships/hyperlink" Target="#CA_NEW" /><Relationship Id="rId13" Type="http://schemas.openxmlformats.org/officeDocument/2006/relationships/hyperlink" Target="#'Capital Allowance (HP) - Main'!D14" /><Relationship Id="rId14" Type="http://schemas.openxmlformats.org/officeDocument/2006/relationships/hyperlink" Target="#Rent_VacantPeriod" /><Relationship Id="rId15" Type="http://schemas.openxmlformats.org/officeDocument/2006/relationships/hyperlink" Target="#'Medical Expense Schedule'!J11" /><Relationship Id="rId16" Type="http://schemas.openxmlformats.org/officeDocument/2006/relationships/hyperlink" Target="#CoyPart_YA" /><Relationship Id="rId17" Type="http://schemas.openxmlformats.org/officeDocument/2006/relationships/hyperlink" Target="#TaxComp_S14Q" /><Relationship Id="rId18" Type="http://schemas.openxmlformats.org/officeDocument/2006/relationships/hyperlink" Target="#TaxComp_NetPL" /><Relationship Id="rId19" Type="http://schemas.openxmlformats.org/officeDocument/2006/relationships/hyperlink" Target="#Rent_Agt_Comm" /><Relationship Id="rId20" Type="http://schemas.openxmlformats.org/officeDocument/2006/relationships/hyperlink" Target="#TaxComp_IntAdj" /><Relationship Id="rId21" Type="http://schemas.openxmlformats.org/officeDocument/2006/relationships/hyperlink" Target="#Rent_Net" /><Relationship Id="rId22" Type="http://schemas.openxmlformats.org/officeDocument/2006/relationships/hyperlink" Target="#RR_Date" /><Relationship Id="rId23" Type="http://schemas.openxmlformats.org/officeDocument/2006/relationships/hyperlink" Target="#TaxComp_FurtherDed" /><Relationship Id="rId24" Type="http://schemas.openxmlformats.org/officeDocument/2006/relationships/hyperlink" Target="#TaxComp_CIT_Rebate" /><Relationship Id="rId25" Type="http://schemas.openxmlformats.org/officeDocument/2006/relationships/hyperlink" Target="#TaxComp_DeemInc" /><Relationship Id="rId26" Type="http://schemas.openxmlformats.org/officeDocument/2006/relationships/hyperlink" Target="#TaxComp_BC" /><Relationship Id="rId27" Type="http://schemas.openxmlformats.org/officeDocument/2006/relationships/hyperlink" Target="#CA_PICBA" /><Relationship Id="rId28" Type="http://schemas.openxmlformats.org/officeDocument/2006/relationships/hyperlink" Target="#CA_Disposal_Row" /><Relationship Id="rId29" Type="http://schemas.openxmlformats.org/officeDocument/2006/relationships/hyperlink" Target="#IntAdj_Investment" /><Relationship Id="rId30" Type="http://schemas.openxmlformats.org/officeDocument/2006/relationships/hyperlink" Target="#TaxComp_ExemptAmt" /></Relationships>
</file>

<file path=xl/drawings/_rels/drawing2.xml.rels><?xml version="1.0" encoding="utf-8" standalone="yes"?><Relationships xmlns="http://schemas.openxmlformats.org/package/2006/relationships"><Relationship Id="rId1" Type="http://schemas.openxmlformats.org/officeDocument/2006/relationships/hyperlink" Target="#'Using the Basic Tax Calculator'!A1" /></Relationships>
</file>

<file path=xl/drawings/_rels/drawing3.xml.rels><?xml version="1.0" encoding="utf-8" standalone="yes"?><Relationships xmlns="http://schemas.openxmlformats.org/package/2006/relationships"><Relationship Id="rId1" Type="http://schemas.openxmlformats.org/officeDocument/2006/relationships/hyperlink" Target="#'Company''s Particulars'!E4" /></Relationships>
</file>

<file path=xl/drawings/_rels/drawing4.xml.rels><?xml version="1.0" encoding="utf-8" standalone="yes"?><Relationships xmlns="http://schemas.openxmlformats.org/package/2006/relationships"><Relationship Id="rId1" Type="http://schemas.openxmlformats.org/officeDocument/2006/relationships/hyperlink" Target="#Notes_TaxExempt_NewCoy" /><Relationship Id="rId2" Type="http://schemas.openxmlformats.org/officeDocument/2006/relationships/hyperlink" Target="#TaxComp_NetPL" /></Relationships>
</file>

<file path=xl/drawings/_rels/drawing5.xml.rels><?xml version="1.0" encoding="utf-8" standalone="yes"?><Relationships xmlns="http://schemas.openxmlformats.org/package/2006/relationships"><Relationship Id="rId1" Type="http://schemas.openxmlformats.org/officeDocument/2006/relationships/hyperlink" Target="#TaxComp_NetPL" /><Relationship Id="rId2" Type="http://schemas.openxmlformats.org/officeDocument/2006/relationships/hyperlink" Target="#Cap_Allow" /><Relationship Id="rId3" Type="http://schemas.openxmlformats.org/officeDocument/2006/relationships/hyperlink" Target="#Notes_UnutilLoss" /><Relationship Id="rId4" Type="http://schemas.openxmlformats.org/officeDocument/2006/relationships/hyperlink" Target="#Notes_UnutilDonation" /><Relationship Id="rId5" Type="http://schemas.openxmlformats.org/officeDocument/2006/relationships/hyperlink" Target="#Notes_RnR" /><Relationship Id="rId6" Type="http://schemas.openxmlformats.org/officeDocument/2006/relationships/hyperlink" Target="#Notes" /><Relationship Id="rId7" Type="http://schemas.openxmlformats.org/officeDocument/2006/relationships/hyperlink" Target="#Notes_NetPL" /><Relationship Id="rId8" Type="http://schemas.openxmlformats.org/officeDocument/2006/relationships/hyperlink" Target="#Notes_UnutilCA" /><Relationship Id="rId9" Type="http://schemas.openxmlformats.org/officeDocument/2006/relationships/hyperlink" Target="#Notes_FurtherDed" /><Relationship Id="rId10" Type="http://schemas.openxmlformats.org/officeDocument/2006/relationships/hyperlink" Target="#Notes_CIT_Rebate" /><Relationship Id="rId11" Type="http://schemas.openxmlformats.org/officeDocument/2006/relationships/hyperlink" Target="#Notes_ForeignSourceInc" /><Relationship Id="rId12" Type="http://schemas.openxmlformats.org/officeDocument/2006/relationships/hyperlink" Target="#Notes_ForeignExchange" /><Relationship Id="rId13" Type="http://schemas.openxmlformats.org/officeDocument/2006/relationships/hyperlink" Target="#Notes_Dividend" /><Relationship Id="rId14" Type="http://schemas.openxmlformats.org/officeDocument/2006/relationships/hyperlink" Target="#Notes_InterestAdj" /><Relationship Id="rId15" Type="http://schemas.openxmlformats.org/officeDocument/2006/relationships/hyperlink" Target="#Notes_MedicalExp" /><Relationship Id="rId16" Type="http://schemas.openxmlformats.org/officeDocument/2006/relationships/hyperlink" Target="#Notes_Prov_BadDoubtfulDebts" /><Relationship Id="rId17" Type="http://schemas.openxmlformats.org/officeDocument/2006/relationships/hyperlink" Target="#Notes_NotDedExp" /><Relationship Id="rId18" Type="http://schemas.openxmlformats.org/officeDocument/2006/relationships/hyperlink" Target="#Notes_ForeignExchange" /><Relationship Id="rId19" Type="http://schemas.openxmlformats.org/officeDocument/2006/relationships/hyperlink" Target="#Notes_Donations" /><Relationship Id="rId20" Type="http://schemas.openxmlformats.org/officeDocument/2006/relationships/hyperlink" Target="#Notes_DeemedInc" /><Relationship Id="rId21" Type="http://schemas.openxmlformats.org/officeDocument/2006/relationships/hyperlink" Target="#Notes_BC" /><Relationship Id="rId22" Type="http://schemas.openxmlformats.org/officeDocument/2006/relationships/hyperlink" Target="#Notes_CA" /><Relationship Id="rId23" Type="http://schemas.openxmlformats.org/officeDocument/2006/relationships/hyperlink" Target="#Notes_TaxExempt" /><Relationship Id="rId24" Type="http://schemas.openxmlformats.org/officeDocument/2006/relationships/hyperlink" Target="#Notes_BA" /></Relationships>
</file>

<file path=xl/drawings/_rels/drawing6.xml.rels><?xml version="1.0" encoding="utf-8" standalone="yes"?><Relationships xmlns="http://schemas.openxmlformats.org/package/2006/relationships"><Relationship Id="rId1" Type="http://schemas.openxmlformats.org/officeDocument/2006/relationships/hyperlink" Target="#Notes_Exp_RentalInc" /><Relationship Id="rId2" Type="http://schemas.openxmlformats.org/officeDocument/2006/relationships/hyperlink" Target="#'Rental Income Schedule'!A2" /><Relationship Id="rId3" Type="http://schemas.openxmlformats.org/officeDocument/2006/relationships/hyperlink" Target="#'Tax Computation'!A87" /><Relationship Id="rId4" Type="http://schemas.openxmlformats.org/officeDocument/2006/relationships/hyperlink" Target="#Notes_Agt_Commission" /><Relationship Id="rId5" Type="http://schemas.openxmlformats.org/officeDocument/2006/relationships/hyperlink" Target="#Notes_NetRentInc" /></Relationships>
</file>

<file path=xl/drawings/_rels/drawing7.xml.rels><?xml version="1.0" encoding="utf-8" standalone="yes"?><Relationships xmlns="http://schemas.openxmlformats.org/package/2006/relationships"><Relationship Id="rId1" Type="http://schemas.openxmlformats.org/officeDocument/2006/relationships/hyperlink" Target="#'Tax Computation'!D33" /><Relationship Id="rId2" Type="http://schemas.openxmlformats.org/officeDocument/2006/relationships/hyperlink" Target="#'Interest Adjustment Schedule'!A1" /><Relationship Id="rId3" Type="http://schemas.openxmlformats.org/officeDocument/2006/relationships/hyperlink" Target="#Notes_InterestAdj" /></Relationships>
</file>

<file path=xl/drawings/_rels/drawing8.xml.rels><?xml version="1.0" encoding="utf-8" standalone="yes"?><Relationships xmlns="http://schemas.openxmlformats.org/package/2006/relationships"><Relationship Id="rId1" Type="http://schemas.openxmlformats.org/officeDocument/2006/relationships/hyperlink" Target="#Medical_Rem" /><Relationship Id="rId2" Type="http://schemas.openxmlformats.org/officeDocument/2006/relationships/hyperlink" Target="#TaxComp_Med" /><Relationship Id="rId3" Type="http://schemas.openxmlformats.org/officeDocument/2006/relationships/hyperlink" Target="#Notes_MedicalExp" /><Relationship Id="rId4" Type="http://schemas.openxmlformats.org/officeDocument/2006/relationships/hyperlink" Target="#Notes_MedicalExp" /></Relationships>
</file>

<file path=xl/drawings/_rels/drawing9.xml.rels><?xml version="1.0" encoding="utf-8" standalone="yes"?><Relationships xmlns="http://schemas.openxmlformats.org/package/2006/relationships"><Relationship Id="rId1" Type="http://schemas.openxmlformats.org/officeDocument/2006/relationships/hyperlink" Target="#TaxComp_S14Q" /><Relationship Id="rId2" Type="http://schemas.openxmlformats.org/officeDocument/2006/relationships/hyperlink" Target="#Notes_RnR" /><Relationship Id="rId3" Type="http://schemas.openxmlformats.org/officeDocument/2006/relationships/hyperlink" Target="#Notes_UnutilS14Q" /><Relationship Id="rId4" Type="http://schemas.openxmlformats.org/officeDocument/2006/relationships/hyperlink" Target="#RR_Date"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123825</xdr:rowOff>
    </xdr:from>
    <xdr:to>
      <xdr:col>10</xdr:col>
      <xdr:colOff>561975</xdr:colOff>
      <xdr:row>5</xdr:row>
      <xdr:rowOff>85725</xdr:rowOff>
    </xdr:to>
    <xdr:grpSp>
      <xdr:nvGrpSpPr>
        <xdr:cNvPr id="1" name="Group 4"/>
        <xdr:cNvGrpSpPr>
          <a:grpSpLocks/>
        </xdr:cNvGrpSpPr>
      </xdr:nvGrpSpPr>
      <xdr:grpSpPr>
        <a:xfrm>
          <a:off x="304800" y="123825"/>
          <a:ext cx="5991225" cy="1190625"/>
          <a:chOff x="304800" y="123825"/>
          <a:chExt cx="5991225" cy="1190625"/>
        </a:xfrm>
        <a:solidFill>
          <a:srgbClr val="FFFFFF"/>
        </a:solidFill>
      </xdr:grpSpPr>
      <xdr:sp>
        <xdr:nvSpPr>
          <xdr:cNvPr id="2" name="Rectangle 2"/>
          <xdr:cNvSpPr>
            <a:spLocks/>
          </xdr:cNvSpPr>
        </xdr:nvSpPr>
        <xdr:spPr>
          <a:xfrm>
            <a:off x="304800" y="123825"/>
            <a:ext cx="5991225" cy="1190625"/>
          </a:xfrm>
          <a:prstGeom prst="rect">
            <a:avLst/>
          </a:prstGeom>
          <a:solidFill>
            <a:srgbClr val="6666FF"/>
          </a:solid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sp>
        <xdr:nvSpPr>
          <xdr:cNvPr id="3" name="TextBox 3"/>
          <xdr:cNvSpPr txBox="1">
            <a:spLocks noChangeArrowheads="1"/>
          </xdr:cNvSpPr>
        </xdr:nvSpPr>
        <xdr:spPr>
          <a:xfrm>
            <a:off x="438105" y="257175"/>
            <a:ext cx="5733602" cy="923925"/>
          </a:xfrm>
          <a:prstGeom prst="rect">
            <a:avLst/>
          </a:prstGeom>
          <a:solidFill>
            <a:srgbClr val="6600FF"/>
          </a:solidFill>
          <a:ln w="9525" cmpd="sng">
            <a:noFill/>
          </a:ln>
        </xdr:spPr>
        <xdr:txBody>
          <a:bodyPr vertOverflow="clip" wrap="square"/>
          <a:p>
            <a:pPr algn="l">
              <a:defRPr/>
            </a:pPr>
            <a:r>
              <a:rPr lang="en-US" cap="none" sz="1800" b="1" i="0" u="none" baseline="0">
                <a:solidFill>
                  <a:srgbClr val="FFFFFF"/>
                </a:solidFill>
                <a:latin typeface="Arial"/>
                <a:ea typeface="Arial"/>
                <a:cs typeface="Arial"/>
              </a:rPr>
              <a:t>Basic Tax</a:t>
            </a:r>
            <a:r>
              <a:rPr lang="en-US" cap="none" sz="1800" b="1" i="0" u="none" baseline="0">
                <a:solidFill>
                  <a:srgbClr val="FFFFFF"/>
                </a:solidFill>
                <a:latin typeface="Arial"/>
                <a:ea typeface="Arial"/>
                <a:cs typeface="Arial"/>
              </a:rPr>
              <a:t> Calculator (BTC)
</a:t>
            </a:r>
            <a:r>
              <a:rPr lang="en-US" cap="none" sz="1800" b="1" i="0" u="none" baseline="0">
                <a:solidFill>
                  <a:srgbClr val="FFFFFF"/>
                </a:solidFill>
                <a:latin typeface="Arial"/>
                <a:ea typeface="Arial"/>
                <a:cs typeface="Arial"/>
              </a:rPr>
              <a:t>(for Companies Filing Form C-S)</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44</xdr:row>
      <xdr:rowOff>161925</xdr:rowOff>
    </xdr:from>
    <xdr:to>
      <xdr:col>2</xdr:col>
      <xdr:colOff>1152525</xdr:colOff>
      <xdr:row>47</xdr:row>
      <xdr:rowOff>38100</xdr:rowOff>
    </xdr:to>
    <xdr:sp macro="[0]!Insert_CA_New">
      <xdr:nvSpPr>
        <xdr:cNvPr id="1" name="Rectangle 1"/>
        <xdr:cNvSpPr>
          <a:spLocks/>
        </xdr:cNvSpPr>
      </xdr:nvSpPr>
      <xdr:spPr>
        <a:xfrm>
          <a:off x="561975" y="8620125"/>
          <a:ext cx="1143000" cy="457200"/>
        </a:xfrm>
        <a:prstGeom prst="rect">
          <a:avLst/>
        </a:prstGeom>
        <a:solidFill>
          <a:srgbClr val="C0504D"/>
        </a:solidFill>
        <a:ln w="9525" cmpd="sng">
          <a:noFill/>
        </a:ln>
      </xdr:spPr>
      <xdr:txBody>
        <a:bodyPr vertOverflow="clip" wrap="square" lIns="36576" tIns="32004" rIns="36576" bIns="32004" anchor="ctr"/>
        <a:p>
          <a:pPr algn="ctr">
            <a:defRPr/>
          </a:pPr>
          <a:r>
            <a:rPr lang="en-US" cap="none" sz="1600" b="1" i="0" u="none" baseline="0">
              <a:solidFill>
                <a:srgbClr val="FFFFFF"/>
              </a:solidFill>
            </a:rPr>
            <a:t>ENTER</a:t>
          </a:r>
        </a:p>
      </xdr:txBody>
    </xdr:sp>
    <xdr:clientData/>
  </xdr:twoCellAnchor>
  <xdr:oneCellAnchor>
    <xdr:from>
      <xdr:col>1</xdr:col>
      <xdr:colOff>9525</xdr:colOff>
      <xdr:row>36</xdr:row>
      <xdr:rowOff>161925</xdr:rowOff>
    </xdr:from>
    <xdr:ext cx="171450" cy="209550"/>
    <xdr:sp>
      <xdr:nvSpPr>
        <xdr:cNvPr id="2" name="Oval 3">
          <a:hlinkClick r:id="rId1"/>
        </xdr:cNvPr>
        <xdr:cNvSpPr>
          <a:spLocks/>
        </xdr:cNvSpPr>
      </xdr:nvSpPr>
      <xdr:spPr>
        <a:xfrm>
          <a:off x="295275" y="7172325"/>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twoCellAnchor>
    <xdr:from>
      <xdr:col>4</xdr:col>
      <xdr:colOff>923925</xdr:colOff>
      <xdr:row>49</xdr:row>
      <xdr:rowOff>9525</xdr:rowOff>
    </xdr:from>
    <xdr:to>
      <xdr:col>5</xdr:col>
      <xdr:colOff>0</xdr:colOff>
      <xdr:row>51</xdr:row>
      <xdr:rowOff>9525</xdr:rowOff>
    </xdr:to>
    <xdr:sp>
      <xdr:nvSpPr>
        <xdr:cNvPr id="3" name="Rectangle 6">
          <a:hlinkClick r:id="rId2"/>
        </xdr:cNvPr>
        <xdr:cNvSpPr>
          <a:spLocks/>
        </xdr:cNvSpPr>
      </xdr:nvSpPr>
      <xdr:spPr>
        <a:xfrm>
          <a:off x="3276600" y="950595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7432" rIns="27432" bIns="27432" anchor="ctr"/>
        <a:p>
          <a:pPr algn="ctr">
            <a:defRPr/>
          </a:pPr>
          <a:r>
            <a:rPr lang="en-US" cap="none" sz="900" b="1" i="0" u="none" baseline="0">
              <a:solidFill>
                <a:srgbClr val="FFFFFF"/>
              </a:solidFill>
              <a:latin typeface="Arial"/>
              <a:ea typeface="Arial"/>
              <a:cs typeface="Arial"/>
            </a:rPr>
            <a:t>GO TO CA (assets acquired under PIC)</a:t>
          </a:r>
        </a:p>
      </xdr:txBody>
    </xdr:sp>
    <xdr:clientData fPrintsWithSheet="0"/>
  </xdr:twoCellAnchor>
  <xdr:twoCellAnchor>
    <xdr:from>
      <xdr:col>1</xdr:col>
      <xdr:colOff>180975</xdr:colOff>
      <xdr:row>16</xdr:row>
      <xdr:rowOff>95250</xdr:rowOff>
    </xdr:from>
    <xdr:to>
      <xdr:col>4</xdr:col>
      <xdr:colOff>295275</xdr:colOff>
      <xdr:row>17</xdr:row>
      <xdr:rowOff>152400</xdr:rowOff>
    </xdr:to>
    <xdr:sp>
      <xdr:nvSpPr>
        <xdr:cNvPr id="4" name="Rectangle 8">
          <a:hlinkClick r:id="rId3"/>
        </xdr:cNvPr>
        <xdr:cNvSpPr>
          <a:spLocks/>
        </xdr:cNvSpPr>
      </xdr:nvSpPr>
      <xdr:spPr>
        <a:xfrm>
          <a:off x="466725" y="2371725"/>
          <a:ext cx="2181225" cy="4953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GO TO "CAPITAL</a:t>
          </a:r>
          <a:r>
            <a:rPr lang="en-US" cap="none" sz="1000" b="1" i="0" u="none" baseline="0">
              <a:solidFill>
                <a:srgbClr val="FFFFFF"/>
              </a:solidFill>
              <a:latin typeface="Arial"/>
              <a:ea typeface="Arial"/>
              <a:cs typeface="Arial"/>
            </a:rPr>
            <a:t> ALLOWANCE (HP) - Main"</a:t>
          </a:r>
        </a:p>
      </xdr:txBody>
    </xdr:sp>
    <xdr:clientData/>
  </xdr:twoCellAnchor>
  <xdr:twoCellAnchor>
    <xdr:from>
      <xdr:col>2</xdr:col>
      <xdr:colOff>1352550</xdr:colOff>
      <xdr:row>49</xdr:row>
      <xdr:rowOff>0</xdr:rowOff>
    </xdr:from>
    <xdr:to>
      <xdr:col>4</xdr:col>
      <xdr:colOff>695325</xdr:colOff>
      <xdr:row>51</xdr:row>
      <xdr:rowOff>0</xdr:rowOff>
    </xdr:to>
    <xdr:sp>
      <xdr:nvSpPr>
        <xdr:cNvPr id="5" name="Rectangle 9">
          <a:hlinkClick r:id="rId4"/>
        </xdr:cNvPr>
        <xdr:cNvSpPr>
          <a:spLocks/>
        </xdr:cNvSpPr>
      </xdr:nvSpPr>
      <xdr:spPr>
        <a:xfrm>
          <a:off x="1905000" y="949642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5</xdr:col>
      <xdr:colOff>1609725</xdr:colOff>
      <xdr:row>48</xdr:row>
      <xdr:rowOff>228600</xdr:rowOff>
    </xdr:from>
    <xdr:to>
      <xdr:col>8</xdr:col>
      <xdr:colOff>180975</xdr:colOff>
      <xdr:row>50</xdr:row>
      <xdr:rowOff>228600</xdr:rowOff>
    </xdr:to>
    <xdr:sp>
      <xdr:nvSpPr>
        <xdr:cNvPr id="6" name="Rectangle 6">
          <a:hlinkClick r:id="rId5"/>
        </xdr:cNvPr>
        <xdr:cNvSpPr>
          <a:spLocks/>
        </xdr:cNvSpPr>
      </xdr:nvSpPr>
      <xdr:spPr>
        <a:xfrm>
          <a:off x="6029325" y="949642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7432" rIns="27432" bIns="27432" anchor="ctr"/>
        <a:p>
          <a:pPr algn="ctr">
            <a:defRPr/>
          </a:pPr>
          <a:r>
            <a:rPr lang="en-US" cap="none" sz="900" b="1" i="0" u="none" baseline="0">
              <a:solidFill>
                <a:srgbClr val="FFFFFF"/>
              </a:solidFill>
              <a:latin typeface="Arial"/>
              <a:ea typeface="Arial"/>
              <a:cs typeface="Arial"/>
            </a:rPr>
            <a:t>GO TO CAPITAL ALLOWANCE SUMMARY</a:t>
          </a:r>
        </a:p>
      </xdr:txBody>
    </xdr:sp>
    <xdr:clientData fPrintsWithSheet="0"/>
  </xdr:twoCellAnchor>
  <xdr:twoCellAnchor>
    <xdr:from>
      <xdr:col>5</xdr:col>
      <xdr:colOff>247650</xdr:colOff>
      <xdr:row>49</xdr:row>
      <xdr:rowOff>9525</xdr:rowOff>
    </xdr:from>
    <xdr:to>
      <xdr:col>5</xdr:col>
      <xdr:colOff>1390650</xdr:colOff>
      <xdr:row>51</xdr:row>
      <xdr:rowOff>9525</xdr:rowOff>
    </xdr:to>
    <xdr:sp>
      <xdr:nvSpPr>
        <xdr:cNvPr id="7" name="Rectangle 6">
          <a:hlinkClick r:id="rId6"/>
        </xdr:cNvPr>
        <xdr:cNvSpPr>
          <a:spLocks/>
        </xdr:cNvSpPr>
      </xdr:nvSpPr>
      <xdr:spPr>
        <a:xfrm>
          <a:off x="4667250" y="950595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7432" rIns="27432" bIns="27432" anchor="ctr"/>
        <a:p>
          <a:pPr algn="ctr">
            <a:defRPr/>
          </a:pPr>
          <a:r>
            <a:rPr lang="en-US" cap="none" sz="900" b="1" i="0" u="none" baseline="0">
              <a:solidFill>
                <a:srgbClr val="FFFFFF"/>
              </a:solidFill>
              <a:latin typeface="Arial"/>
              <a:ea typeface="Arial"/>
              <a:cs typeface="Arial"/>
            </a:rPr>
            <a:t>GO TO CAPITAL ALLOWANCE (CA)</a:t>
          </a:r>
        </a:p>
      </xdr:txBody>
    </xdr:sp>
    <xdr:clientData fPrintsWithSheet="0"/>
  </xdr:twoCellAnchor>
  <xdr:twoCellAnchor>
    <xdr:from>
      <xdr:col>2</xdr:col>
      <xdr:colOff>9525</xdr:colOff>
      <xdr:row>49</xdr:row>
      <xdr:rowOff>0</xdr:rowOff>
    </xdr:from>
    <xdr:to>
      <xdr:col>2</xdr:col>
      <xdr:colOff>1152525</xdr:colOff>
      <xdr:row>51</xdr:row>
      <xdr:rowOff>0</xdr:rowOff>
    </xdr:to>
    <xdr:sp>
      <xdr:nvSpPr>
        <xdr:cNvPr id="8" name="Rectangle 34">
          <a:hlinkClick r:id="rId7"/>
        </xdr:cNvPr>
        <xdr:cNvSpPr>
          <a:spLocks/>
        </xdr:cNvSpPr>
      </xdr:nvSpPr>
      <xdr:spPr>
        <a:xfrm>
          <a:off x="561975" y="949642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TOP</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22</xdr:row>
      <xdr:rowOff>28575</xdr:rowOff>
    </xdr:from>
    <xdr:to>
      <xdr:col>5</xdr:col>
      <xdr:colOff>990600</xdr:colOff>
      <xdr:row>24</xdr:row>
      <xdr:rowOff>66675</xdr:rowOff>
    </xdr:to>
    <xdr:sp>
      <xdr:nvSpPr>
        <xdr:cNvPr id="1" name="Rectangle 4">
          <a:hlinkClick r:id="rId1"/>
        </xdr:cNvPr>
        <xdr:cNvSpPr>
          <a:spLocks/>
        </xdr:cNvSpPr>
      </xdr:nvSpPr>
      <xdr:spPr>
        <a:xfrm>
          <a:off x="5943600" y="442912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7432" rIns="27432" bIns="27432" anchor="ctr"/>
        <a:p>
          <a:pPr algn="ctr">
            <a:defRPr/>
          </a:pPr>
          <a:r>
            <a:rPr lang="en-US" cap="none" sz="900" b="1" i="0" u="none" baseline="0">
              <a:solidFill>
                <a:srgbClr val="FFFFFF"/>
              </a:solidFill>
              <a:latin typeface="Arial"/>
              <a:ea typeface="Arial"/>
              <a:cs typeface="Arial"/>
            </a:rPr>
            <a:t>GO TO CAPITAL ALLOWANCE SUMMARY</a:t>
          </a:r>
        </a:p>
      </xdr:txBody>
    </xdr:sp>
    <xdr:clientData fPrintsWithSheet="0"/>
  </xdr:twoCellAnchor>
  <xdr:twoCellAnchor>
    <xdr:from>
      <xdr:col>1</xdr:col>
      <xdr:colOff>1352550</xdr:colOff>
      <xdr:row>22</xdr:row>
      <xdr:rowOff>28575</xdr:rowOff>
    </xdr:from>
    <xdr:to>
      <xdr:col>1</xdr:col>
      <xdr:colOff>2486025</xdr:colOff>
      <xdr:row>24</xdr:row>
      <xdr:rowOff>66675</xdr:rowOff>
    </xdr:to>
    <xdr:sp>
      <xdr:nvSpPr>
        <xdr:cNvPr id="2" name="Rectangle 9">
          <a:hlinkClick r:id="rId2"/>
        </xdr:cNvPr>
        <xdr:cNvSpPr>
          <a:spLocks/>
        </xdr:cNvSpPr>
      </xdr:nvSpPr>
      <xdr:spPr>
        <a:xfrm>
          <a:off x="1638300" y="4429125"/>
          <a:ext cx="113347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CAPITAL ALLOWANCE - NEW</a:t>
          </a:r>
        </a:p>
      </xdr:txBody>
    </xdr:sp>
    <xdr:clientData fPrintsWithSheet="0"/>
  </xdr:twoCellAnchor>
  <xdr:twoCellAnchor>
    <xdr:from>
      <xdr:col>6</xdr:col>
      <xdr:colOff>219075</xdr:colOff>
      <xdr:row>22</xdr:row>
      <xdr:rowOff>28575</xdr:rowOff>
    </xdr:from>
    <xdr:to>
      <xdr:col>7</xdr:col>
      <xdr:colOff>447675</xdr:colOff>
      <xdr:row>24</xdr:row>
      <xdr:rowOff>66675</xdr:rowOff>
    </xdr:to>
    <xdr:sp>
      <xdr:nvSpPr>
        <xdr:cNvPr id="3" name="Rectangle 3">
          <a:hlinkClick r:id="rId3"/>
        </xdr:cNvPr>
        <xdr:cNvSpPr>
          <a:spLocks/>
        </xdr:cNvSpPr>
      </xdr:nvSpPr>
      <xdr:spPr>
        <a:xfrm>
          <a:off x="7362825" y="442912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NOTES</a:t>
          </a:r>
        </a:p>
      </xdr:txBody>
    </xdr:sp>
    <xdr:clientData fPrintsWithSheet="0"/>
  </xdr:twoCellAnchor>
  <xdr:twoCellAnchor>
    <xdr:from>
      <xdr:col>7</xdr:col>
      <xdr:colOff>733425</xdr:colOff>
      <xdr:row>22</xdr:row>
      <xdr:rowOff>28575</xdr:rowOff>
    </xdr:from>
    <xdr:to>
      <xdr:col>8</xdr:col>
      <xdr:colOff>828675</xdr:colOff>
      <xdr:row>24</xdr:row>
      <xdr:rowOff>66675</xdr:rowOff>
    </xdr:to>
    <xdr:sp macro="[0]!PrintSet_CA_NewHP">
      <xdr:nvSpPr>
        <xdr:cNvPr id="4" name="Rectangle 3"/>
        <xdr:cNvSpPr>
          <a:spLocks/>
        </xdr:cNvSpPr>
      </xdr:nvSpPr>
      <xdr:spPr>
        <a:xfrm>
          <a:off x="8791575" y="442912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PREVIEW</a:t>
          </a:r>
          <a:r>
            <a:rPr lang="en-US" cap="none" sz="900" b="1" i="0" u="none" baseline="0">
              <a:solidFill>
                <a:srgbClr val="0000D4"/>
              </a:solidFill>
              <a:latin typeface="Arial"/>
              <a:ea typeface="Arial"/>
              <a:cs typeface="Arial"/>
            </a:rPr>
            <a:t> </a:t>
          </a:r>
          <a:r>
            <a:rPr lang="en-US" cap="none" sz="900" b="1" i="0" u="none" baseline="0">
              <a:solidFill>
                <a:srgbClr val="FFFFFF"/>
              </a:solidFill>
              <a:latin typeface="Arial"/>
              <a:ea typeface="Arial"/>
              <a:cs typeface="Arial"/>
            </a:rPr>
            <a:t>&amp; PRINT CURRENT PAGE</a:t>
          </a:r>
        </a:p>
      </xdr:txBody>
    </xdr:sp>
    <xdr:clientData fPrintsWithSheet="0"/>
  </xdr:twoCellAnchor>
  <xdr:oneCellAnchor>
    <xdr:from>
      <xdr:col>0</xdr:col>
      <xdr:colOff>104775</xdr:colOff>
      <xdr:row>13</xdr:row>
      <xdr:rowOff>9525</xdr:rowOff>
    </xdr:from>
    <xdr:ext cx="171450" cy="219075"/>
    <xdr:sp>
      <xdr:nvSpPr>
        <xdr:cNvPr id="5" name="Oval 1">
          <a:hlinkClick r:id="rId4"/>
        </xdr:cNvPr>
        <xdr:cNvSpPr>
          <a:spLocks/>
        </xdr:cNvSpPr>
      </xdr:nvSpPr>
      <xdr:spPr>
        <a:xfrm>
          <a:off x="104775" y="2047875"/>
          <a:ext cx="171450" cy="219075"/>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twoCellAnchor>
    <xdr:from>
      <xdr:col>1</xdr:col>
      <xdr:colOff>2724150</xdr:colOff>
      <xdr:row>22</xdr:row>
      <xdr:rowOff>28575</xdr:rowOff>
    </xdr:from>
    <xdr:to>
      <xdr:col>3</xdr:col>
      <xdr:colOff>133350</xdr:colOff>
      <xdr:row>24</xdr:row>
      <xdr:rowOff>66675</xdr:rowOff>
    </xdr:to>
    <xdr:sp>
      <xdr:nvSpPr>
        <xdr:cNvPr id="6" name="Rectangle 6">
          <a:hlinkClick r:id="rId5"/>
        </xdr:cNvPr>
        <xdr:cNvSpPr>
          <a:spLocks/>
        </xdr:cNvSpPr>
      </xdr:nvSpPr>
      <xdr:spPr>
        <a:xfrm>
          <a:off x="3009900" y="4429125"/>
          <a:ext cx="12573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7432" rIns="27432" bIns="27432" anchor="ctr"/>
        <a:p>
          <a:pPr algn="ctr">
            <a:defRPr/>
          </a:pPr>
          <a:r>
            <a:rPr lang="en-US" cap="none" sz="900" b="1" i="0" u="none" baseline="0">
              <a:solidFill>
                <a:srgbClr val="FFFFFF"/>
              </a:solidFill>
              <a:latin typeface="Arial"/>
              <a:ea typeface="Arial"/>
              <a:cs typeface="Arial"/>
            </a:rPr>
            <a:t>GO TO CA (assets acquired under PIC)</a:t>
          </a:r>
        </a:p>
      </xdr:txBody>
    </xdr:sp>
    <xdr:clientData fPrintsWithSheet="0"/>
  </xdr:twoCellAnchor>
  <xdr:twoCellAnchor>
    <xdr:from>
      <xdr:col>3</xdr:col>
      <xdr:colOff>371475</xdr:colOff>
      <xdr:row>22</xdr:row>
      <xdr:rowOff>28575</xdr:rowOff>
    </xdr:from>
    <xdr:to>
      <xdr:col>4</xdr:col>
      <xdr:colOff>476250</xdr:colOff>
      <xdr:row>24</xdr:row>
      <xdr:rowOff>66675</xdr:rowOff>
    </xdr:to>
    <xdr:sp>
      <xdr:nvSpPr>
        <xdr:cNvPr id="7" name="Rectangle 6">
          <a:hlinkClick r:id="rId6"/>
        </xdr:cNvPr>
        <xdr:cNvSpPr>
          <a:spLocks/>
        </xdr:cNvSpPr>
      </xdr:nvSpPr>
      <xdr:spPr>
        <a:xfrm>
          <a:off x="4505325" y="4429125"/>
          <a:ext cx="115252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7432" rIns="27432" bIns="27432" anchor="ctr"/>
        <a:p>
          <a:pPr algn="ctr">
            <a:defRPr/>
          </a:pPr>
          <a:r>
            <a:rPr lang="en-US" cap="none" sz="900" b="1" i="0" u="none" baseline="0">
              <a:solidFill>
                <a:srgbClr val="FFFFFF"/>
              </a:solidFill>
              <a:latin typeface="Arial"/>
              <a:ea typeface="Arial"/>
              <a:cs typeface="Arial"/>
            </a:rPr>
            <a:t>GO TO CAPITAL ALLOWANCE (CA)</a:t>
          </a:r>
        </a:p>
      </xdr:txBody>
    </xdr:sp>
    <xdr:clientData fPrintsWithSheet="0"/>
  </xdr:twoCellAnchor>
  <xdr:twoCellAnchor>
    <xdr:from>
      <xdr:col>1</xdr:col>
      <xdr:colOff>19050</xdr:colOff>
      <xdr:row>22</xdr:row>
      <xdr:rowOff>28575</xdr:rowOff>
    </xdr:from>
    <xdr:to>
      <xdr:col>1</xdr:col>
      <xdr:colOff>1152525</xdr:colOff>
      <xdr:row>24</xdr:row>
      <xdr:rowOff>66675</xdr:rowOff>
    </xdr:to>
    <xdr:sp>
      <xdr:nvSpPr>
        <xdr:cNvPr id="8" name="Rectangle 34">
          <a:hlinkClick r:id="rId7"/>
        </xdr:cNvPr>
        <xdr:cNvSpPr>
          <a:spLocks/>
        </xdr:cNvSpPr>
      </xdr:nvSpPr>
      <xdr:spPr>
        <a:xfrm>
          <a:off x="304800" y="4429125"/>
          <a:ext cx="113347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TOP</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39</xdr:row>
      <xdr:rowOff>38100</xdr:rowOff>
    </xdr:from>
    <xdr:to>
      <xdr:col>8</xdr:col>
      <xdr:colOff>133350</xdr:colOff>
      <xdr:row>41</xdr:row>
      <xdr:rowOff>0</xdr:rowOff>
    </xdr:to>
    <xdr:sp macro="[0]!CellsCheck_CA_PIC">
      <xdr:nvSpPr>
        <xdr:cNvPr id="1" name="Rectangle 3"/>
        <xdr:cNvSpPr>
          <a:spLocks/>
        </xdr:cNvSpPr>
      </xdr:nvSpPr>
      <xdr:spPr>
        <a:xfrm>
          <a:off x="6400800" y="955357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PREVIEW</a:t>
          </a:r>
          <a:r>
            <a:rPr lang="en-US" cap="none" sz="900" b="1" i="0" u="none" baseline="0">
              <a:solidFill>
                <a:srgbClr val="0000D4"/>
              </a:solidFill>
              <a:latin typeface="Arial"/>
              <a:ea typeface="Arial"/>
              <a:cs typeface="Arial"/>
            </a:rPr>
            <a:t> </a:t>
          </a:r>
          <a:r>
            <a:rPr lang="en-US" cap="none" sz="900" b="1" i="0" u="none" baseline="0">
              <a:solidFill>
                <a:srgbClr val="FFFFFF"/>
              </a:solidFill>
              <a:latin typeface="Arial"/>
              <a:ea typeface="Arial"/>
              <a:cs typeface="Arial"/>
            </a:rPr>
            <a:t>&amp; PRINT CURRENT PAGE</a:t>
          </a:r>
        </a:p>
      </xdr:txBody>
    </xdr:sp>
    <xdr:clientData fPrintsWithSheet="0"/>
  </xdr:twoCellAnchor>
  <xdr:twoCellAnchor>
    <xdr:from>
      <xdr:col>1</xdr:col>
      <xdr:colOff>19050</xdr:colOff>
      <xdr:row>39</xdr:row>
      <xdr:rowOff>19050</xdr:rowOff>
    </xdr:from>
    <xdr:to>
      <xdr:col>1</xdr:col>
      <xdr:colOff>1162050</xdr:colOff>
      <xdr:row>40</xdr:row>
      <xdr:rowOff>228600</xdr:rowOff>
    </xdr:to>
    <xdr:sp>
      <xdr:nvSpPr>
        <xdr:cNvPr id="2" name="Rectangle 7">
          <a:hlinkClick r:id="rId1"/>
        </xdr:cNvPr>
        <xdr:cNvSpPr>
          <a:spLocks/>
        </xdr:cNvSpPr>
      </xdr:nvSpPr>
      <xdr:spPr>
        <a:xfrm>
          <a:off x="133350" y="953452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TOP</a:t>
          </a:r>
        </a:p>
      </xdr:txBody>
    </xdr:sp>
    <xdr:clientData fPrintsWithSheet="0"/>
  </xdr:twoCellAnchor>
  <xdr:twoCellAnchor>
    <xdr:from>
      <xdr:col>1</xdr:col>
      <xdr:colOff>1266825</xdr:colOff>
      <xdr:row>39</xdr:row>
      <xdr:rowOff>19050</xdr:rowOff>
    </xdr:from>
    <xdr:to>
      <xdr:col>1</xdr:col>
      <xdr:colOff>2409825</xdr:colOff>
      <xdr:row>40</xdr:row>
      <xdr:rowOff>228600</xdr:rowOff>
    </xdr:to>
    <xdr:sp>
      <xdr:nvSpPr>
        <xdr:cNvPr id="3" name="Rectangle 2">
          <a:hlinkClick r:id="rId2"/>
        </xdr:cNvPr>
        <xdr:cNvSpPr>
          <a:spLocks/>
        </xdr:cNvSpPr>
      </xdr:nvSpPr>
      <xdr:spPr>
        <a:xfrm>
          <a:off x="1381125" y="953452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1</xdr:col>
      <xdr:colOff>2543175</xdr:colOff>
      <xdr:row>39</xdr:row>
      <xdr:rowOff>19050</xdr:rowOff>
    </xdr:from>
    <xdr:to>
      <xdr:col>2</xdr:col>
      <xdr:colOff>638175</xdr:colOff>
      <xdr:row>40</xdr:row>
      <xdr:rowOff>228600</xdr:rowOff>
    </xdr:to>
    <xdr:sp>
      <xdr:nvSpPr>
        <xdr:cNvPr id="4" name="Rectangle 4">
          <a:hlinkClick r:id="rId3"/>
        </xdr:cNvPr>
        <xdr:cNvSpPr>
          <a:spLocks/>
        </xdr:cNvSpPr>
      </xdr:nvSpPr>
      <xdr:spPr>
        <a:xfrm>
          <a:off x="2657475" y="953452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CAPITAL ALLOWANCE - NEW</a:t>
          </a:r>
        </a:p>
      </xdr:txBody>
    </xdr:sp>
    <xdr:clientData fPrintsWithSheet="0"/>
  </xdr:twoCellAnchor>
  <xdr:twoCellAnchor>
    <xdr:from>
      <xdr:col>2</xdr:col>
      <xdr:colOff>742950</xdr:colOff>
      <xdr:row>39</xdr:row>
      <xdr:rowOff>28575</xdr:rowOff>
    </xdr:from>
    <xdr:to>
      <xdr:col>3</xdr:col>
      <xdr:colOff>552450</xdr:colOff>
      <xdr:row>40</xdr:row>
      <xdr:rowOff>238125</xdr:rowOff>
    </xdr:to>
    <xdr:sp>
      <xdr:nvSpPr>
        <xdr:cNvPr id="5" name="Rectangle 5">
          <a:hlinkClick r:id="rId4"/>
        </xdr:cNvPr>
        <xdr:cNvSpPr>
          <a:spLocks/>
        </xdr:cNvSpPr>
      </xdr:nvSpPr>
      <xdr:spPr>
        <a:xfrm>
          <a:off x="3905250" y="9544050"/>
          <a:ext cx="115252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CAPITAL ALLOWANCE (HP) - Main</a:t>
          </a:r>
        </a:p>
      </xdr:txBody>
    </xdr:sp>
    <xdr:clientData fPrintsWithSheet="0"/>
  </xdr:twoCellAnchor>
  <xdr:twoCellAnchor>
    <xdr:from>
      <xdr:col>8</xdr:col>
      <xdr:colOff>209550</xdr:colOff>
      <xdr:row>39</xdr:row>
      <xdr:rowOff>38100</xdr:rowOff>
    </xdr:from>
    <xdr:to>
      <xdr:col>9</xdr:col>
      <xdr:colOff>333375</xdr:colOff>
      <xdr:row>41</xdr:row>
      <xdr:rowOff>0</xdr:rowOff>
    </xdr:to>
    <xdr:sp macro="[0]!PrintSet_CA_Summary">
      <xdr:nvSpPr>
        <xdr:cNvPr id="6" name="Rectangle 3">
          <a:hlinkClick r:id="rId5"/>
        </xdr:cNvPr>
        <xdr:cNvSpPr>
          <a:spLocks/>
        </xdr:cNvSpPr>
      </xdr:nvSpPr>
      <xdr:spPr>
        <a:xfrm>
          <a:off x="7620000" y="955357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a:t>
          </a:r>
          <a:r>
            <a:rPr lang="en-US" cap="none" sz="900" b="1" i="0" u="none" baseline="0">
              <a:solidFill>
                <a:srgbClr val="FFFFFF"/>
              </a:solidFill>
              <a:latin typeface="Arial"/>
              <a:ea typeface="Arial"/>
              <a:cs typeface="Arial"/>
            </a:rPr>
            <a:t> TO NOTES</a:t>
          </a:r>
        </a:p>
      </xdr:txBody>
    </xdr:sp>
    <xdr:clientData fPrintsWithSheet="0"/>
  </xdr:twoCellAnchor>
  <xdr:twoCellAnchor>
    <xdr:from>
      <xdr:col>3</xdr:col>
      <xdr:colOff>647700</xdr:colOff>
      <xdr:row>39</xdr:row>
      <xdr:rowOff>38100</xdr:rowOff>
    </xdr:from>
    <xdr:to>
      <xdr:col>5</xdr:col>
      <xdr:colOff>981075</xdr:colOff>
      <xdr:row>41</xdr:row>
      <xdr:rowOff>0</xdr:rowOff>
    </xdr:to>
    <xdr:sp>
      <xdr:nvSpPr>
        <xdr:cNvPr id="7" name="Rectangle 4">
          <a:hlinkClick r:id="rId6"/>
        </xdr:cNvPr>
        <xdr:cNvSpPr>
          <a:spLocks/>
        </xdr:cNvSpPr>
      </xdr:nvSpPr>
      <xdr:spPr>
        <a:xfrm>
          <a:off x="5153025" y="955357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7432" rIns="27432" bIns="27432" anchor="ctr"/>
        <a:p>
          <a:pPr algn="ctr">
            <a:defRPr/>
          </a:pPr>
          <a:r>
            <a:rPr lang="en-US" cap="none" sz="900" b="1" i="0" u="none" baseline="0">
              <a:solidFill>
                <a:srgbClr val="FFFFFF"/>
              </a:solidFill>
              <a:latin typeface="Arial"/>
              <a:ea typeface="Arial"/>
              <a:cs typeface="Arial"/>
            </a:rPr>
            <a:t>GO TO CAPITAL ALLOWANCE SUMMARY</a:t>
          </a:r>
        </a:p>
      </xdr:txBody>
    </xdr:sp>
    <xdr:clientData fPrintsWithSheet="0"/>
  </xdr:twoCellAnchor>
  <xdr:twoCellAnchor>
    <xdr:from>
      <xdr:col>1</xdr:col>
      <xdr:colOff>1885950</xdr:colOff>
      <xdr:row>10</xdr:row>
      <xdr:rowOff>38100</xdr:rowOff>
    </xdr:from>
    <xdr:to>
      <xdr:col>3</xdr:col>
      <xdr:colOff>0</xdr:colOff>
      <xdr:row>10</xdr:row>
      <xdr:rowOff>190500</xdr:rowOff>
    </xdr:to>
    <xdr:sp macro="[0]!Insert_CA_PIC_Existing_NoHP">
      <xdr:nvSpPr>
        <xdr:cNvPr id="8" name="Rectangle 35"/>
        <xdr:cNvSpPr>
          <a:spLocks/>
        </xdr:cNvSpPr>
      </xdr:nvSpPr>
      <xdr:spPr>
        <a:xfrm>
          <a:off x="2000250" y="3314700"/>
          <a:ext cx="2505075" cy="152400"/>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(Click here first if Additional Row is required)</a:t>
          </a:r>
        </a:p>
      </xdr:txBody>
    </xdr:sp>
    <xdr:clientData fPrintsWithSheet="0"/>
  </xdr:twoCellAnchor>
  <xdr:twoCellAnchor>
    <xdr:from>
      <xdr:col>1</xdr:col>
      <xdr:colOff>1876425</xdr:colOff>
      <xdr:row>17</xdr:row>
      <xdr:rowOff>38100</xdr:rowOff>
    </xdr:from>
    <xdr:to>
      <xdr:col>2</xdr:col>
      <xdr:colOff>1333500</xdr:colOff>
      <xdr:row>17</xdr:row>
      <xdr:rowOff>190500</xdr:rowOff>
    </xdr:to>
    <xdr:sp macro="[0]!Insert_CA_PIC_Existing_HP">
      <xdr:nvSpPr>
        <xdr:cNvPr id="9" name="Rectangle 35"/>
        <xdr:cNvSpPr>
          <a:spLocks/>
        </xdr:cNvSpPr>
      </xdr:nvSpPr>
      <xdr:spPr>
        <a:xfrm>
          <a:off x="1990725" y="4676775"/>
          <a:ext cx="2505075" cy="152400"/>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(Click here first if Additional Row is required)</a:t>
          </a:r>
        </a:p>
      </xdr:txBody>
    </xdr:sp>
    <xdr:clientData fPrintsWithSheet="0"/>
  </xdr:twoCellAnchor>
  <xdr:twoCellAnchor>
    <xdr:from>
      <xdr:col>9</xdr:col>
      <xdr:colOff>542925</xdr:colOff>
      <xdr:row>27</xdr:row>
      <xdr:rowOff>28575</xdr:rowOff>
    </xdr:from>
    <xdr:to>
      <xdr:col>11</xdr:col>
      <xdr:colOff>1009650</xdr:colOff>
      <xdr:row>27</xdr:row>
      <xdr:rowOff>180975</xdr:rowOff>
    </xdr:to>
    <xdr:sp macro="[0]!Insert_CA_PIC_Disposal">
      <xdr:nvSpPr>
        <xdr:cNvPr id="10" name="Rectangle 35"/>
        <xdr:cNvSpPr>
          <a:spLocks/>
        </xdr:cNvSpPr>
      </xdr:nvSpPr>
      <xdr:spPr>
        <a:xfrm>
          <a:off x="8972550" y="6600825"/>
          <a:ext cx="2505075" cy="152400"/>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(Click here first if Additional Row is required)</a:t>
          </a:r>
        </a:p>
      </xdr:txBody>
    </xdr:sp>
    <xdr:clientData fPrintsWithSheet="0"/>
  </xdr:twoCellAnchor>
  <xdr:oneCellAnchor>
    <xdr:from>
      <xdr:col>10</xdr:col>
      <xdr:colOff>733425</xdr:colOff>
      <xdr:row>28</xdr:row>
      <xdr:rowOff>523875</xdr:rowOff>
    </xdr:from>
    <xdr:ext cx="180975" cy="276225"/>
    <xdr:sp>
      <xdr:nvSpPr>
        <xdr:cNvPr id="11" name="Oval 1">
          <a:hlinkClick r:id="rId7"/>
        </xdr:cNvPr>
        <xdr:cNvSpPr>
          <a:spLocks/>
        </xdr:cNvSpPr>
      </xdr:nvSpPr>
      <xdr:spPr>
        <a:xfrm>
          <a:off x="10182225" y="7296150"/>
          <a:ext cx="180975" cy="276225"/>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11</xdr:col>
      <xdr:colOff>771525</xdr:colOff>
      <xdr:row>28</xdr:row>
      <xdr:rowOff>523875</xdr:rowOff>
    </xdr:from>
    <xdr:ext cx="180975" cy="276225"/>
    <xdr:sp>
      <xdr:nvSpPr>
        <xdr:cNvPr id="12" name="Oval 1">
          <a:hlinkClick r:id="rId8"/>
        </xdr:cNvPr>
        <xdr:cNvSpPr>
          <a:spLocks/>
        </xdr:cNvSpPr>
      </xdr:nvSpPr>
      <xdr:spPr>
        <a:xfrm>
          <a:off x="11239500" y="7296150"/>
          <a:ext cx="180975" cy="276225"/>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54</xdr:row>
      <xdr:rowOff>104775</xdr:rowOff>
    </xdr:from>
    <xdr:to>
      <xdr:col>8</xdr:col>
      <xdr:colOff>847725</xdr:colOff>
      <xdr:row>56</xdr:row>
      <xdr:rowOff>180975</xdr:rowOff>
    </xdr:to>
    <xdr:sp macro="[0]!CellsCheck_CA_NoPIC">
      <xdr:nvSpPr>
        <xdr:cNvPr id="1" name="Rectangle 3"/>
        <xdr:cNvSpPr>
          <a:spLocks/>
        </xdr:cNvSpPr>
      </xdr:nvSpPr>
      <xdr:spPr>
        <a:xfrm>
          <a:off x="6724650" y="1210627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PREVIEW</a:t>
          </a:r>
          <a:r>
            <a:rPr lang="en-US" cap="none" sz="900" b="1" i="0" u="none" baseline="0">
              <a:solidFill>
                <a:srgbClr val="0000D4"/>
              </a:solidFill>
              <a:latin typeface="Arial"/>
              <a:ea typeface="Arial"/>
              <a:cs typeface="Arial"/>
            </a:rPr>
            <a:t> </a:t>
          </a:r>
          <a:r>
            <a:rPr lang="en-US" cap="none" sz="900" b="1" i="0" u="none" baseline="0">
              <a:solidFill>
                <a:srgbClr val="FFFFFF"/>
              </a:solidFill>
              <a:latin typeface="Arial"/>
              <a:ea typeface="Arial"/>
              <a:cs typeface="Arial"/>
            </a:rPr>
            <a:t>&amp; PRINT CURRENT PAGE</a:t>
          </a:r>
        </a:p>
      </xdr:txBody>
    </xdr:sp>
    <xdr:clientData fPrintsWithSheet="0"/>
  </xdr:twoCellAnchor>
  <xdr:twoCellAnchor>
    <xdr:from>
      <xdr:col>1</xdr:col>
      <xdr:colOff>219075</xdr:colOff>
      <xdr:row>54</xdr:row>
      <xdr:rowOff>114300</xdr:rowOff>
    </xdr:from>
    <xdr:to>
      <xdr:col>1</xdr:col>
      <xdr:colOff>1362075</xdr:colOff>
      <xdr:row>57</xdr:row>
      <xdr:rowOff>0</xdr:rowOff>
    </xdr:to>
    <xdr:sp>
      <xdr:nvSpPr>
        <xdr:cNvPr id="2" name="Rectangle 7">
          <a:hlinkClick r:id="rId1"/>
        </xdr:cNvPr>
        <xdr:cNvSpPr>
          <a:spLocks/>
        </xdr:cNvSpPr>
      </xdr:nvSpPr>
      <xdr:spPr>
        <a:xfrm>
          <a:off x="457200" y="1211580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TOP</a:t>
          </a:r>
        </a:p>
      </xdr:txBody>
    </xdr:sp>
    <xdr:clientData fPrintsWithSheet="0"/>
  </xdr:twoCellAnchor>
  <xdr:twoCellAnchor>
    <xdr:from>
      <xdr:col>1</xdr:col>
      <xdr:colOff>1466850</xdr:colOff>
      <xdr:row>54</xdr:row>
      <xdr:rowOff>114300</xdr:rowOff>
    </xdr:from>
    <xdr:to>
      <xdr:col>1</xdr:col>
      <xdr:colOff>2609850</xdr:colOff>
      <xdr:row>57</xdr:row>
      <xdr:rowOff>0</xdr:rowOff>
    </xdr:to>
    <xdr:sp>
      <xdr:nvSpPr>
        <xdr:cNvPr id="3" name="Rectangle 2">
          <a:hlinkClick r:id="rId2"/>
        </xdr:cNvPr>
        <xdr:cNvSpPr>
          <a:spLocks/>
        </xdr:cNvSpPr>
      </xdr:nvSpPr>
      <xdr:spPr>
        <a:xfrm>
          <a:off x="1704975" y="1211580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1</xdr:col>
      <xdr:colOff>2714625</xdr:colOff>
      <xdr:row>54</xdr:row>
      <xdr:rowOff>114300</xdr:rowOff>
    </xdr:from>
    <xdr:to>
      <xdr:col>3</xdr:col>
      <xdr:colOff>57150</xdr:colOff>
      <xdr:row>57</xdr:row>
      <xdr:rowOff>0</xdr:rowOff>
    </xdr:to>
    <xdr:sp>
      <xdr:nvSpPr>
        <xdr:cNvPr id="4" name="Rectangle 4">
          <a:hlinkClick r:id="rId3"/>
        </xdr:cNvPr>
        <xdr:cNvSpPr>
          <a:spLocks/>
        </xdr:cNvSpPr>
      </xdr:nvSpPr>
      <xdr:spPr>
        <a:xfrm>
          <a:off x="2952750" y="1211580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CAPITAL ALLOWANCE - NEW</a:t>
          </a:r>
        </a:p>
      </xdr:txBody>
    </xdr:sp>
    <xdr:clientData fPrintsWithSheet="0"/>
  </xdr:twoCellAnchor>
  <xdr:twoCellAnchor>
    <xdr:from>
      <xdr:col>4</xdr:col>
      <xdr:colOff>76200</xdr:colOff>
      <xdr:row>54</xdr:row>
      <xdr:rowOff>114300</xdr:rowOff>
    </xdr:from>
    <xdr:to>
      <xdr:col>6</xdr:col>
      <xdr:colOff>104775</xdr:colOff>
      <xdr:row>57</xdr:row>
      <xdr:rowOff>0</xdr:rowOff>
    </xdr:to>
    <xdr:sp>
      <xdr:nvSpPr>
        <xdr:cNvPr id="5" name="Rectangle 5">
          <a:hlinkClick r:id="rId4"/>
        </xdr:cNvPr>
        <xdr:cNvSpPr>
          <a:spLocks/>
        </xdr:cNvSpPr>
      </xdr:nvSpPr>
      <xdr:spPr>
        <a:xfrm>
          <a:off x="4210050" y="1211580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CAPITAL ALLOWANCE</a:t>
          </a:r>
          <a:r>
            <a:rPr lang="en-US" cap="none" sz="900" b="1" i="0" u="none" baseline="0">
              <a:solidFill>
                <a:srgbClr val="FFFFFF"/>
              </a:solidFill>
              <a:latin typeface="Arial"/>
              <a:ea typeface="Arial"/>
              <a:cs typeface="Arial"/>
            </a:rPr>
            <a:t> (</a:t>
          </a:r>
          <a:r>
            <a:rPr lang="en-US" cap="none" sz="900" b="1" i="0" u="none" baseline="0">
              <a:solidFill>
                <a:srgbClr val="FFFFFF"/>
              </a:solidFill>
              <a:latin typeface="Arial"/>
              <a:ea typeface="Arial"/>
              <a:cs typeface="Arial"/>
            </a:rPr>
            <a:t>HP) - Main</a:t>
          </a:r>
        </a:p>
      </xdr:txBody>
    </xdr:sp>
    <xdr:clientData fPrintsWithSheet="0"/>
  </xdr:twoCellAnchor>
  <xdr:twoCellAnchor>
    <xdr:from>
      <xdr:col>8</xdr:col>
      <xdr:colOff>962025</xdr:colOff>
      <xdr:row>54</xdr:row>
      <xdr:rowOff>104775</xdr:rowOff>
    </xdr:from>
    <xdr:to>
      <xdr:col>9</xdr:col>
      <xdr:colOff>161925</xdr:colOff>
      <xdr:row>56</xdr:row>
      <xdr:rowOff>180975</xdr:rowOff>
    </xdr:to>
    <xdr:sp macro="[0]!PrintSet_CA_Summary">
      <xdr:nvSpPr>
        <xdr:cNvPr id="6" name="Rectangle 3">
          <a:hlinkClick r:id="rId5"/>
        </xdr:cNvPr>
        <xdr:cNvSpPr>
          <a:spLocks/>
        </xdr:cNvSpPr>
      </xdr:nvSpPr>
      <xdr:spPr>
        <a:xfrm>
          <a:off x="7981950" y="1210627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a:t>
          </a:r>
          <a:r>
            <a:rPr lang="en-US" cap="none" sz="900" b="1" i="0" u="none" baseline="0">
              <a:solidFill>
                <a:srgbClr val="FFFFFF"/>
              </a:solidFill>
              <a:latin typeface="Arial"/>
              <a:ea typeface="Arial"/>
              <a:cs typeface="Arial"/>
            </a:rPr>
            <a:t> TO NOTES</a:t>
          </a:r>
        </a:p>
      </xdr:txBody>
    </xdr:sp>
    <xdr:clientData fPrintsWithSheet="0"/>
  </xdr:twoCellAnchor>
  <xdr:twoCellAnchor>
    <xdr:from>
      <xdr:col>2</xdr:col>
      <xdr:colOff>352425</xdr:colOff>
      <xdr:row>14</xdr:row>
      <xdr:rowOff>0</xdr:rowOff>
    </xdr:from>
    <xdr:to>
      <xdr:col>8</xdr:col>
      <xdr:colOff>847725</xdr:colOff>
      <xdr:row>14</xdr:row>
      <xdr:rowOff>180975</xdr:rowOff>
    </xdr:to>
    <xdr:sp macro="[0]!Insert_CA_Existing_NoHP">
      <xdr:nvSpPr>
        <xdr:cNvPr id="7" name="Rectangle 35"/>
        <xdr:cNvSpPr>
          <a:spLocks/>
        </xdr:cNvSpPr>
      </xdr:nvSpPr>
      <xdr:spPr>
        <a:xfrm>
          <a:off x="3638550" y="3657600"/>
          <a:ext cx="4229100" cy="180975"/>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(Click here first if Additional Row is required)</a:t>
          </a:r>
        </a:p>
      </xdr:txBody>
    </xdr:sp>
    <xdr:clientData fPrintsWithSheet="0"/>
  </xdr:twoCellAnchor>
  <xdr:twoCellAnchor>
    <xdr:from>
      <xdr:col>2</xdr:col>
      <xdr:colOff>76200</xdr:colOff>
      <xdr:row>33</xdr:row>
      <xdr:rowOff>9525</xdr:rowOff>
    </xdr:from>
    <xdr:to>
      <xdr:col>8</xdr:col>
      <xdr:colOff>590550</xdr:colOff>
      <xdr:row>33</xdr:row>
      <xdr:rowOff>190500</xdr:rowOff>
    </xdr:to>
    <xdr:sp macro="[0]!Insert_CA_Existing_HP">
      <xdr:nvSpPr>
        <xdr:cNvPr id="8" name="Rectangle 35"/>
        <xdr:cNvSpPr>
          <a:spLocks/>
        </xdr:cNvSpPr>
      </xdr:nvSpPr>
      <xdr:spPr>
        <a:xfrm>
          <a:off x="3362325" y="7305675"/>
          <a:ext cx="4248150" cy="180975"/>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(Click here first if Additional Row is required)</a:t>
          </a:r>
        </a:p>
      </xdr:txBody>
    </xdr:sp>
    <xdr:clientData fPrintsWithSheet="0"/>
  </xdr:twoCellAnchor>
  <xdr:twoCellAnchor>
    <xdr:from>
      <xdr:col>2</xdr:col>
      <xdr:colOff>390525</xdr:colOff>
      <xdr:row>42</xdr:row>
      <xdr:rowOff>9525</xdr:rowOff>
    </xdr:from>
    <xdr:to>
      <xdr:col>8</xdr:col>
      <xdr:colOff>885825</xdr:colOff>
      <xdr:row>42</xdr:row>
      <xdr:rowOff>190500</xdr:rowOff>
    </xdr:to>
    <xdr:sp macro="[0]!Insert_CA_Disposal">
      <xdr:nvSpPr>
        <xdr:cNvPr id="9" name="Rectangle 35"/>
        <xdr:cNvSpPr>
          <a:spLocks/>
        </xdr:cNvSpPr>
      </xdr:nvSpPr>
      <xdr:spPr>
        <a:xfrm>
          <a:off x="3676650" y="9048750"/>
          <a:ext cx="4229100" cy="180975"/>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(Click here first if Additional Row is required)</a:t>
          </a:r>
        </a:p>
      </xdr:txBody>
    </xdr:sp>
    <xdr:clientData fPrintsWithSheet="0"/>
  </xdr:twoCellAnchor>
  <xdr:twoCellAnchor>
    <xdr:from>
      <xdr:col>6</xdr:col>
      <xdr:colOff>219075</xdr:colOff>
      <xdr:row>54</xdr:row>
      <xdr:rowOff>114300</xdr:rowOff>
    </xdr:from>
    <xdr:to>
      <xdr:col>7</xdr:col>
      <xdr:colOff>476250</xdr:colOff>
      <xdr:row>57</xdr:row>
      <xdr:rowOff>0</xdr:rowOff>
    </xdr:to>
    <xdr:sp>
      <xdr:nvSpPr>
        <xdr:cNvPr id="10" name="Rectangle 4">
          <a:hlinkClick r:id="rId6"/>
        </xdr:cNvPr>
        <xdr:cNvSpPr>
          <a:spLocks/>
        </xdr:cNvSpPr>
      </xdr:nvSpPr>
      <xdr:spPr>
        <a:xfrm>
          <a:off x="5467350" y="1211580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7432" rIns="27432" bIns="27432" anchor="ctr"/>
        <a:p>
          <a:pPr algn="ctr">
            <a:defRPr/>
          </a:pPr>
          <a:r>
            <a:rPr lang="en-US" cap="none" sz="900" b="1" i="0" u="none" baseline="0">
              <a:solidFill>
                <a:srgbClr val="FFFFFF"/>
              </a:solidFill>
              <a:latin typeface="Arial"/>
              <a:ea typeface="Arial"/>
              <a:cs typeface="Arial"/>
            </a:rPr>
            <a:t>GO TO CAPITAL ALLOWANCE SUMMARY</a:t>
          </a:r>
        </a:p>
      </xdr:txBody>
    </xdr:sp>
    <xdr:clientData fPrintsWithSheet="0"/>
  </xdr:twoCellAnchor>
  <xdr:twoCellAnchor>
    <xdr:from>
      <xdr:col>15</xdr:col>
      <xdr:colOff>9525</xdr:colOff>
      <xdr:row>7</xdr:row>
      <xdr:rowOff>9525</xdr:rowOff>
    </xdr:from>
    <xdr:to>
      <xdr:col>16</xdr:col>
      <xdr:colOff>9525</xdr:colOff>
      <xdr:row>8</xdr:row>
      <xdr:rowOff>123825</xdr:rowOff>
    </xdr:to>
    <xdr:sp macro="[0]!DeleteRow_CA">
      <xdr:nvSpPr>
        <xdr:cNvPr id="11" name="Rectangle 35"/>
        <xdr:cNvSpPr>
          <a:spLocks/>
        </xdr:cNvSpPr>
      </xdr:nvSpPr>
      <xdr:spPr>
        <a:xfrm>
          <a:off x="12858750" y="2295525"/>
          <a:ext cx="885825" cy="314325"/>
        </a:xfrm>
        <a:prstGeom prst="rect">
          <a:avLst/>
        </a:prstGeom>
        <a:solidFill>
          <a:srgbClr val="FF99FF"/>
        </a:solidFill>
        <a:ln w="9525" cmpd="sng">
          <a:noFill/>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Remove 
</a:t>
          </a:r>
          <a:r>
            <a:rPr lang="en-US" cap="none" sz="700" b="1" i="0" u="none" baseline="0">
              <a:solidFill>
                <a:srgbClr val="333399"/>
              </a:solidFill>
              <a:latin typeface="Arial"/>
              <a:ea typeface="Arial"/>
              <a:cs typeface="Arial"/>
            </a:rPr>
            <a:t>(1</a:t>
          </a:r>
          <a:r>
            <a:rPr lang="en-US" cap="none" sz="700" b="1" i="0" u="none" baseline="0">
              <a:solidFill>
                <a:srgbClr val="333399"/>
              </a:solidFill>
              <a:latin typeface="Arial"/>
              <a:ea typeface="Arial"/>
              <a:cs typeface="Arial"/>
            </a:rPr>
            <a:t> line at a time)</a:t>
          </a:r>
        </a:p>
      </xdr:txBody>
    </xdr:sp>
    <xdr:clientData fPrintsWithSheet="0"/>
  </xdr:twoCellAnchor>
  <xdr:oneCellAnchor>
    <xdr:from>
      <xdr:col>9</xdr:col>
      <xdr:colOff>695325</xdr:colOff>
      <xdr:row>43</xdr:row>
      <xdr:rowOff>523875</xdr:rowOff>
    </xdr:from>
    <xdr:ext cx="180975" cy="276225"/>
    <xdr:sp>
      <xdr:nvSpPr>
        <xdr:cNvPr id="12" name="Oval 1">
          <a:hlinkClick r:id="rId7"/>
        </xdr:cNvPr>
        <xdr:cNvSpPr>
          <a:spLocks/>
        </xdr:cNvSpPr>
      </xdr:nvSpPr>
      <xdr:spPr>
        <a:xfrm>
          <a:off x="9658350" y="9763125"/>
          <a:ext cx="180975" cy="276225"/>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10</xdr:col>
      <xdr:colOff>723900</xdr:colOff>
      <xdr:row>43</xdr:row>
      <xdr:rowOff>523875</xdr:rowOff>
    </xdr:from>
    <xdr:ext cx="180975" cy="276225"/>
    <xdr:sp>
      <xdr:nvSpPr>
        <xdr:cNvPr id="13" name="Oval 1">
          <a:hlinkClick r:id="rId8"/>
        </xdr:cNvPr>
        <xdr:cNvSpPr>
          <a:spLocks/>
        </xdr:cNvSpPr>
      </xdr:nvSpPr>
      <xdr:spPr>
        <a:xfrm>
          <a:off x="10639425" y="9763125"/>
          <a:ext cx="180975" cy="276225"/>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9525</xdr:rowOff>
    </xdr:from>
    <xdr:to>
      <xdr:col>1</xdr:col>
      <xdr:colOff>1152525</xdr:colOff>
      <xdr:row>26</xdr:row>
      <xdr:rowOff>85725</xdr:rowOff>
    </xdr:to>
    <xdr:sp macro="[0]!CellsCheck_CA_Summary">
      <xdr:nvSpPr>
        <xdr:cNvPr id="1" name="Rectangle 3"/>
        <xdr:cNvSpPr>
          <a:spLocks/>
        </xdr:cNvSpPr>
      </xdr:nvSpPr>
      <xdr:spPr>
        <a:xfrm>
          <a:off x="247650" y="475297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PREVIEW</a:t>
          </a:r>
          <a:r>
            <a:rPr lang="en-US" cap="none" sz="900" b="1" i="0" u="none" baseline="0">
              <a:solidFill>
                <a:srgbClr val="0000D4"/>
              </a:solidFill>
              <a:latin typeface="Arial"/>
              <a:ea typeface="Arial"/>
              <a:cs typeface="Arial"/>
            </a:rPr>
            <a:t> </a:t>
          </a:r>
          <a:r>
            <a:rPr lang="en-US" cap="none" sz="900" b="1" i="0" u="none" baseline="0">
              <a:solidFill>
                <a:srgbClr val="FFFFFF"/>
              </a:solidFill>
              <a:latin typeface="Arial"/>
              <a:ea typeface="Arial"/>
              <a:cs typeface="Arial"/>
            </a:rPr>
            <a:t>&amp; PRINT CURRENT PAGE</a:t>
          </a:r>
        </a:p>
      </xdr:txBody>
    </xdr:sp>
    <xdr:clientData fPrintsWithSheet="0"/>
  </xdr:twoCellAnchor>
  <xdr:twoCellAnchor>
    <xdr:from>
      <xdr:col>1</xdr:col>
      <xdr:colOff>19050</xdr:colOff>
      <xdr:row>21</xdr:row>
      <xdr:rowOff>0</xdr:rowOff>
    </xdr:from>
    <xdr:to>
      <xdr:col>1</xdr:col>
      <xdr:colOff>1152525</xdr:colOff>
      <xdr:row>23</xdr:row>
      <xdr:rowOff>76200</xdr:rowOff>
    </xdr:to>
    <xdr:sp>
      <xdr:nvSpPr>
        <xdr:cNvPr id="2" name="Rectangle 2">
          <a:hlinkClick r:id="rId1"/>
        </xdr:cNvPr>
        <xdr:cNvSpPr>
          <a:spLocks/>
        </xdr:cNvSpPr>
      </xdr:nvSpPr>
      <xdr:spPr>
        <a:xfrm>
          <a:off x="257175" y="4171950"/>
          <a:ext cx="113347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1</xdr:col>
      <xdr:colOff>1257300</xdr:colOff>
      <xdr:row>21</xdr:row>
      <xdr:rowOff>0</xdr:rowOff>
    </xdr:from>
    <xdr:to>
      <xdr:col>3</xdr:col>
      <xdr:colOff>57150</xdr:colOff>
      <xdr:row>23</xdr:row>
      <xdr:rowOff>76200</xdr:rowOff>
    </xdr:to>
    <xdr:sp>
      <xdr:nvSpPr>
        <xdr:cNvPr id="3" name="Rectangle 4">
          <a:hlinkClick r:id="rId2"/>
        </xdr:cNvPr>
        <xdr:cNvSpPr>
          <a:spLocks/>
        </xdr:cNvSpPr>
      </xdr:nvSpPr>
      <xdr:spPr>
        <a:xfrm>
          <a:off x="1495425" y="417195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CAPITAL ALLOWANCE - NEW</a:t>
          </a:r>
        </a:p>
      </xdr:txBody>
    </xdr:sp>
    <xdr:clientData fPrintsWithSheet="0"/>
  </xdr:twoCellAnchor>
  <xdr:twoCellAnchor>
    <xdr:from>
      <xdr:col>4</xdr:col>
      <xdr:colOff>66675</xdr:colOff>
      <xdr:row>21</xdr:row>
      <xdr:rowOff>0</xdr:rowOff>
    </xdr:from>
    <xdr:to>
      <xdr:col>6</xdr:col>
      <xdr:colOff>95250</xdr:colOff>
      <xdr:row>23</xdr:row>
      <xdr:rowOff>76200</xdr:rowOff>
    </xdr:to>
    <xdr:sp>
      <xdr:nvSpPr>
        <xdr:cNvPr id="4" name="Rectangle 5">
          <a:hlinkClick r:id="rId3"/>
        </xdr:cNvPr>
        <xdr:cNvSpPr>
          <a:spLocks/>
        </xdr:cNvSpPr>
      </xdr:nvSpPr>
      <xdr:spPr>
        <a:xfrm>
          <a:off x="2743200" y="417195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CAPITAL ALLOWANCE</a:t>
          </a:r>
          <a:r>
            <a:rPr lang="en-US" cap="none" sz="900" b="1" i="0" u="none" baseline="0">
              <a:solidFill>
                <a:srgbClr val="FFFFFF"/>
              </a:solidFill>
              <a:latin typeface="Arial"/>
              <a:ea typeface="Arial"/>
              <a:cs typeface="Arial"/>
            </a:rPr>
            <a:t> (</a:t>
          </a:r>
          <a:r>
            <a:rPr lang="en-US" cap="none" sz="900" b="1" i="0" u="none" baseline="0">
              <a:solidFill>
                <a:srgbClr val="FFFFFF"/>
              </a:solidFill>
              <a:latin typeface="Arial"/>
              <a:ea typeface="Arial"/>
              <a:cs typeface="Arial"/>
            </a:rPr>
            <a:t>HP) - Main</a:t>
          </a:r>
        </a:p>
      </xdr:txBody>
    </xdr:sp>
    <xdr:clientData fPrintsWithSheet="0"/>
  </xdr:twoCellAnchor>
  <xdr:twoCellAnchor>
    <xdr:from>
      <xdr:col>1</xdr:col>
      <xdr:colOff>1247775</xdr:colOff>
      <xdr:row>24</xdr:row>
      <xdr:rowOff>9525</xdr:rowOff>
    </xdr:from>
    <xdr:to>
      <xdr:col>3</xdr:col>
      <xdr:colOff>38100</xdr:colOff>
      <xdr:row>26</xdr:row>
      <xdr:rowOff>85725</xdr:rowOff>
    </xdr:to>
    <xdr:sp macro="[0]!PrintSet_CA_Summary">
      <xdr:nvSpPr>
        <xdr:cNvPr id="5" name="Rectangle 3">
          <a:hlinkClick r:id="rId4"/>
        </xdr:cNvPr>
        <xdr:cNvSpPr>
          <a:spLocks/>
        </xdr:cNvSpPr>
      </xdr:nvSpPr>
      <xdr:spPr>
        <a:xfrm>
          <a:off x="1485900" y="4752975"/>
          <a:ext cx="113347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a:t>
          </a:r>
          <a:r>
            <a:rPr lang="en-US" cap="none" sz="900" b="1" i="0" u="none" baseline="0">
              <a:solidFill>
                <a:srgbClr val="FFFFFF"/>
              </a:solidFill>
              <a:latin typeface="Arial"/>
              <a:ea typeface="Arial"/>
              <a:cs typeface="Arial"/>
            </a:rPr>
            <a:t> TO NOTES</a:t>
          </a:r>
        </a:p>
      </xdr:txBody>
    </xdr:sp>
    <xdr:clientData fPrintsWithSheet="0"/>
  </xdr:twoCellAnchor>
  <xdr:twoCellAnchor>
    <xdr:from>
      <xdr:col>6</xdr:col>
      <xdr:colOff>190500</xdr:colOff>
      <xdr:row>21</xdr:row>
      <xdr:rowOff>0</xdr:rowOff>
    </xdr:from>
    <xdr:to>
      <xdr:col>7</xdr:col>
      <xdr:colOff>447675</xdr:colOff>
      <xdr:row>23</xdr:row>
      <xdr:rowOff>76200</xdr:rowOff>
    </xdr:to>
    <xdr:sp>
      <xdr:nvSpPr>
        <xdr:cNvPr id="6" name="Rectangle 7">
          <a:hlinkClick r:id="rId5"/>
        </xdr:cNvPr>
        <xdr:cNvSpPr>
          <a:spLocks/>
        </xdr:cNvSpPr>
      </xdr:nvSpPr>
      <xdr:spPr>
        <a:xfrm>
          <a:off x="3981450" y="417195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CA (assets acquired under PIC)</a:t>
          </a:r>
        </a:p>
      </xdr:txBody>
    </xdr:sp>
    <xdr:clientData fPrintsWithSheet="0"/>
  </xdr:twoCellAnchor>
  <xdr:twoCellAnchor>
    <xdr:from>
      <xdr:col>7</xdr:col>
      <xdr:colOff>542925</xdr:colOff>
      <xdr:row>21</xdr:row>
      <xdr:rowOff>0</xdr:rowOff>
    </xdr:from>
    <xdr:to>
      <xdr:col>8</xdr:col>
      <xdr:colOff>800100</xdr:colOff>
      <xdr:row>23</xdr:row>
      <xdr:rowOff>76200</xdr:rowOff>
    </xdr:to>
    <xdr:sp>
      <xdr:nvSpPr>
        <xdr:cNvPr id="7" name="Rectangle 8">
          <a:hlinkClick r:id="rId6"/>
        </xdr:cNvPr>
        <xdr:cNvSpPr>
          <a:spLocks/>
        </xdr:cNvSpPr>
      </xdr:nvSpPr>
      <xdr:spPr>
        <a:xfrm>
          <a:off x="5219700" y="417195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CAPITAL ALLOWANCE (CA)</a:t>
          </a:r>
        </a:p>
      </xdr:txBody>
    </xdr:sp>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131</xdr:row>
      <xdr:rowOff>104775</xdr:rowOff>
    </xdr:from>
    <xdr:to>
      <xdr:col>1</xdr:col>
      <xdr:colOff>1162050</xdr:colOff>
      <xdr:row>133</xdr:row>
      <xdr:rowOff>171450</xdr:rowOff>
    </xdr:to>
    <xdr:sp>
      <xdr:nvSpPr>
        <xdr:cNvPr id="1" name="TextBox 5">
          <a:hlinkClick r:id="rId1"/>
        </xdr:cNvPr>
        <xdr:cNvSpPr txBox="1">
          <a:spLocks noChangeArrowheads="1"/>
        </xdr:cNvSpPr>
      </xdr:nvSpPr>
      <xdr:spPr>
        <a:xfrm>
          <a:off x="133350" y="33023175"/>
          <a:ext cx="114300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1</xdr:col>
      <xdr:colOff>19050</xdr:colOff>
      <xdr:row>187</xdr:row>
      <xdr:rowOff>123825</xdr:rowOff>
    </xdr:from>
    <xdr:to>
      <xdr:col>1</xdr:col>
      <xdr:colOff>1162050</xdr:colOff>
      <xdr:row>189</xdr:row>
      <xdr:rowOff>180975</xdr:rowOff>
    </xdr:to>
    <xdr:sp>
      <xdr:nvSpPr>
        <xdr:cNvPr id="2" name="TextBox 11">
          <a:hlinkClick r:id="rId2"/>
        </xdr:cNvPr>
        <xdr:cNvSpPr txBox="1">
          <a:spLocks noChangeArrowheads="1"/>
        </xdr:cNvSpPr>
      </xdr:nvSpPr>
      <xdr:spPr>
        <a:xfrm>
          <a:off x="133350" y="48015525"/>
          <a:ext cx="114300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1</xdr:col>
      <xdr:colOff>19050</xdr:colOff>
      <xdr:row>238</xdr:row>
      <xdr:rowOff>104775</xdr:rowOff>
    </xdr:from>
    <xdr:to>
      <xdr:col>1</xdr:col>
      <xdr:colOff>1162050</xdr:colOff>
      <xdr:row>240</xdr:row>
      <xdr:rowOff>171450</xdr:rowOff>
    </xdr:to>
    <xdr:sp>
      <xdr:nvSpPr>
        <xdr:cNvPr id="3" name="TextBox 18">
          <a:hlinkClick r:id="rId3"/>
        </xdr:cNvPr>
        <xdr:cNvSpPr txBox="1">
          <a:spLocks noChangeArrowheads="1"/>
        </xdr:cNvSpPr>
      </xdr:nvSpPr>
      <xdr:spPr>
        <a:xfrm>
          <a:off x="133350" y="61379100"/>
          <a:ext cx="114300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1</xdr:col>
      <xdr:colOff>19050</xdr:colOff>
      <xdr:row>210</xdr:row>
      <xdr:rowOff>104775</xdr:rowOff>
    </xdr:from>
    <xdr:to>
      <xdr:col>1</xdr:col>
      <xdr:colOff>1162050</xdr:colOff>
      <xdr:row>212</xdr:row>
      <xdr:rowOff>171450</xdr:rowOff>
    </xdr:to>
    <xdr:sp>
      <xdr:nvSpPr>
        <xdr:cNvPr id="4" name="TextBox 19">
          <a:hlinkClick r:id="rId4"/>
        </xdr:cNvPr>
        <xdr:cNvSpPr txBox="1">
          <a:spLocks noChangeArrowheads="1"/>
        </xdr:cNvSpPr>
      </xdr:nvSpPr>
      <xdr:spPr>
        <a:xfrm>
          <a:off x="133350" y="53511450"/>
          <a:ext cx="114300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1</xdr:col>
      <xdr:colOff>19050</xdr:colOff>
      <xdr:row>318</xdr:row>
      <xdr:rowOff>104775</xdr:rowOff>
    </xdr:from>
    <xdr:to>
      <xdr:col>1</xdr:col>
      <xdr:colOff>1171575</xdr:colOff>
      <xdr:row>320</xdr:row>
      <xdr:rowOff>171450</xdr:rowOff>
    </xdr:to>
    <xdr:sp>
      <xdr:nvSpPr>
        <xdr:cNvPr id="5" name="TextBox 21">
          <a:hlinkClick r:id="rId5"/>
        </xdr:cNvPr>
        <xdr:cNvSpPr txBox="1">
          <a:spLocks noChangeArrowheads="1"/>
        </xdr:cNvSpPr>
      </xdr:nvSpPr>
      <xdr:spPr>
        <a:xfrm>
          <a:off x="133350" y="81543525"/>
          <a:ext cx="1152525"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a:t>
          </a:r>
          <a:r>
            <a:rPr lang="en-US" cap="none" sz="900" b="1" i="0" u="none" baseline="0">
              <a:solidFill>
                <a:srgbClr val="FFFFFF"/>
              </a:solidFill>
              <a:latin typeface="Arial"/>
              <a:ea typeface="Arial"/>
              <a:cs typeface="Arial"/>
            </a:rPr>
            <a:t> TAX COMPUTATION</a:t>
          </a:r>
        </a:p>
      </xdr:txBody>
    </xdr:sp>
    <xdr:clientData fPrintsWithSheet="0"/>
  </xdr:twoCellAnchor>
  <xdr:twoCellAnchor>
    <xdr:from>
      <xdr:col>1</xdr:col>
      <xdr:colOff>19050</xdr:colOff>
      <xdr:row>146</xdr:row>
      <xdr:rowOff>104775</xdr:rowOff>
    </xdr:from>
    <xdr:to>
      <xdr:col>1</xdr:col>
      <xdr:colOff>1171575</xdr:colOff>
      <xdr:row>148</xdr:row>
      <xdr:rowOff>171450</xdr:rowOff>
    </xdr:to>
    <xdr:sp>
      <xdr:nvSpPr>
        <xdr:cNvPr id="6" name="TextBox 22">
          <a:hlinkClick r:id="rId6"/>
        </xdr:cNvPr>
        <xdr:cNvSpPr txBox="1">
          <a:spLocks noChangeArrowheads="1"/>
        </xdr:cNvSpPr>
      </xdr:nvSpPr>
      <xdr:spPr>
        <a:xfrm>
          <a:off x="133350" y="36099750"/>
          <a:ext cx="1152525"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a:t>
          </a:r>
          <a:r>
            <a:rPr lang="en-US" cap="none" sz="900" b="1" i="0" u="none" baseline="0">
              <a:solidFill>
                <a:srgbClr val="FFFFFF"/>
              </a:solidFill>
              <a:latin typeface="Arial"/>
              <a:ea typeface="Arial"/>
              <a:cs typeface="Arial"/>
            </a:rPr>
            <a:t> TO TAX COMPUTATION</a:t>
          </a:r>
        </a:p>
      </xdr:txBody>
    </xdr:sp>
    <xdr:clientData fPrintsWithSheet="0"/>
  </xdr:twoCellAnchor>
  <xdr:twoCellAnchor>
    <xdr:from>
      <xdr:col>1</xdr:col>
      <xdr:colOff>19050</xdr:colOff>
      <xdr:row>340</xdr:row>
      <xdr:rowOff>104775</xdr:rowOff>
    </xdr:from>
    <xdr:to>
      <xdr:col>1</xdr:col>
      <xdr:colOff>1171575</xdr:colOff>
      <xdr:row>342</xdr:row>
      <xdr:rowOff>171450</xdr:rowOff>
    </xdr:to>
    <xdr:sp>
      <xdr:nvSpPr>
        <xdr:cNvPr id="7" name="TextBox 23">
          <a:hlinkClick r:id="rId7"/>
        </xdr:cNvPr>
        <xdr:cNvSpPr txBox="1">
          <a:spLocks noChangeArrowheads="1"/>
        </xdr:cNvSpPr>
      </xdr:nvSpPr>
      <xdr:spPr>
        <a:xfrm>
          <a:off x="133350" y="86934675"/>
          <a:ext cx="1152525"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1</xdr:col>
      <xdr:colOff>19050</xdr:colOff>
      <xdr:row>89</xdr:row>
      <xdr:rowOff>104775</xdr:rowOff>
    </xdr:from>
    <xdr:to>
      <xdr:col>1</xdr:col>
      <xdr:colOff>1171575</xdr:colOff>
      <xdr:row>91</xdr:row>
      <xdr:rowOff>171450</xdr:rowOff>
    </xdr:to>
    <xdr:sp>
      <xdr:nvSpPr>
        <xdr:cNvPr id="8" name="TextBox 24">
          <a:hlinkClick r:id="rId8"/>
        </xdr:cNvPr>
        <xdr:cNvSpPr txBox="1">
          <a:spLocks noChangeArrowheads="1"/>
        </xdr:cNvSpPr>
      </xdr:nvSpPr>
      <xdr:spPr>
        <a:xfrm>
          <a:off x="133350" y="22983825"/>
          <a:ext cx="1152525"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1</xdr:col>
      <xdr:colOff>19050</xdr:colOff>
      <xdr:row>36</xdr:row>
      <xdr:rowOff>104775</xdr:rowOff>
    </xdr:from>
    <xdr:to>
      <xdr:col>1</xdr:col>
      <xdr:colOff>1162050</xdr:colOff>
      <xdr:row>38</xdr:row>
      <xdr:rowOff>171450</xdr:rowOff>
    </xdr:to>
    <xdr:sp>
      <xdr:nvSpPr>
        <xdr:cNvPr id="9" name="TextBox 26">
          <a:hlinkClick r:id="rId9"/>
        </xdr:cNvPr>
        <xdr:cNvSpPr txBox="1">
          <a:spLocks noChangeArrowheads="1"/>
        </xdr:cNvSpPr>
      </xdr:nvSpPr>
      <xdr:spPr>
        <a:xfrm>
          <a:off x="133350" y="9144000"/>
          <a:ext cx="114300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a:t>
          </a:r>
          <a:r>
            <a:rPr lang="en-US" cap="none" sz="900" b="1" i="0" u="none" baseline="0">
              <a:solidFill>
                <a:srgbClr val="FFFFFF"/>
              </a:solidFill>
              <a:latin typeface="Arial"/>
              <a:ea typeface="Arial"/>
              <a:cs typeface="Arial"/>
            </a:rPr>
            <a:t> TO TAX COMPUTATION</a:t>
          </a:r>
        </a:p>
      </xdr:txBody>
    </xdr:sp>
    <xdr:clientData fPrintsWithSheet="0"/>
  </xdr:twoCellAnchor>
  <xdr:twoCellAnchor>
    <xdr:from>
      <xdr:col>1</xdr:col>
      <xdr:colOff>19050</xdr:colOff>
      <xdr:row>103</xdr:row>
      <xdr:rowOff>104775</xdr:rowOff>
    </xdr:from>
    <xdr:to>
      <xdr:col>1</xdr:col>
      <xdr:colOff>1171575</xdr:colOff>
      <xdr:row>105</xdr:row>
      <xdr:rowOff>171450</xdr:rowOff>
    </xdr:to>
    <xdr:sp>
      <xdr:nvSpPr>
        <xdr:cNvPr id="10" name="TextBox 30">
          <a:hlinkClick r:id="rId10"/>
        </xdr:cNvPr>
        <xdr:cNvSpPr txBox="1">
          <a:spLocks noChangeArrowheads="1"/>
        </xdr:cNvSpPr>
      </xdr:nvSpPr>
      <xdr:spPr>
        <a:xfrm>
          <a:off x="133350" y="26727150"/>
          <a:ext cx="1152525"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1</xdr:col>
      <xdr:colOff>19050</xdr:colOff>
      <xdr:row>330</xdr:row>
      <xdr:rowOff>104775</xdr:rowOff>
    </xdr:from>
    <xdr:to>
      <xdr:col>1</xdr:col>
      <xdr:colOff>1171575</xdr:colOff>
      <xdr:row>332</xdr:row>
      <xdr:rowOff>171450</xdr:rowOff>
    </xdr:to>
    <xdr:sp>
      <xdr:nvSpPr>
        <xdr:cNvPr id="11" name="TextBox 31">
          <a:hlinkClick r:id="rId11"/>
        </xdr:cNvPr>
        <xdr:cNvSpPr txBox="1">
          <a:spLocks noChangeArrowheads="1"/>
        </xdr:cNvSpPr>
      </xdr:nvSpPr>
      <xdr:spPr>
        <a:xfrm>
          <a:off x="133350" y="84620100"/>
          <a:ext cx="1152525"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1</xdr:col>
      <xdr:colOff>1447800</xdr:colOff>
      <xdr:row>36</xdr:row>
      <xdr:rowOff>104775</xdr:rowOff>
    </xdr:from>
    <xdr:to>
      <xdr:col>1</xdr:col>
      <xdr:colOff>2590800</xdr:colOff>
      <xdr:row>38</xdr:row>
      <xdr:rowOff>171450</xdr:rowOff>
    </xdr:to>
    <xdr:sp>
      <xdr:nvSpPr>
        <xdr:cNvPr id="12" name="TextBox 32">
          <a:hlinkClick r:id="rId12"/>
        </xdr:cNvPr>
        <xdr:cNvSpPr txBox="1">
          <a:spLocks noChangeArrowheads="1"/>
        </xdr:cNvSpPr>
      </xdr:nvSpPr>
      <xdr:spPr>
        <a:xfrm>
          <a:off x="1562100" y="9144000"/>
          <a:ext cx="114300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a:t>
          </a:r>
          <a:r>
            <a:rPr lang="en-US" cap="none" sz="900" b="1" i="0" u="none" baseline="0">
              <a:solidFill>
                <a:srgbClr val="FFFFFF"/>
              </a:solidFill>
              <a:latin typeface="Arial"/>
              <a:ea typeface="Arial"/>
              <a:cs typeface="Arial"/>
            </a:rPr>
            <a:t>TO CAPITAL ALLOWANCE-NEW</a:t>
          </a:r>
        </a:p>
      </xdr:txBody>
    </xdr:sp>
    <xdr:clientData fPrintsWithSheet="0"/>
  </xdr:twoCellAnchor>
  <xdr:twoCellAnchor>
    <xdr:from>
      <xdr:col>1</xdr:col>
      <xdr:colOff>2876550</xdr:colOff>
      <xdr:row>36</xdr:row>
      <xdr:rowOff>104775</xdr:rowOff>
    </xdr:from>
    <xdr:to>
      <xdr:col>1</xdr:col>
      <xdr:colOff>4029075</xdr:colOff>
      <xdr:row>38</xdr:row>
      <xdr:rowOff>171450</xdr:rowOff>
    </xdr:to>
    <xdr:sp>
      <xdr:nvSpPr>
        <xdr:cNvPr id="13" name="TextBox 33">
          <a:hlinkClick r:id="rId13"/>
        </xdr:cNvPr>
        <xdr:cNvSpPr txBox="1">
          <a:spLocks noChangeArrowheads="1"/>
        </xdr:cNvSpPr>
      </xdr:nvSpPr>
      <xdr:spPr>
        <a:xfrm>
          <a:off x="2990850" y="9144000"/>
          <a:ext cx="116205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a:t>
          </a:r>
          <a:r>
            <a:rPr lang="en-US" cap="none" sz="900" b="1" i="0" u="none" baseline="0">
              <a:solidFill>
                <a:srgbClr val="FFFFFF"/>
              </a:solidFill>
              <a:latin typeface="Arial"/>
              <a:ea typeface="Arial"/>
              <a:cs typeface="Arial"/>
            </a:rPr>
            <a:t> TO CAPITAL ALLOWANCE (HP) - MAIN</a:t>
          </a:r>
        </a:p>
      </xdr:txBody>
    </xdr:sp>
    <xdr:clientData fPrintsWithSheet="0"/>
  </xdr:twoCellAnchor>
  <xdr:twoCellAnchor>
    <xdr:from>
      <xdr:col>1</xdr:col>
      <xdr:colOff>19050</xdr:colOff>
      <xdr:row>110</xdr:row>
      <xdr:rowOff>104775</xdr:rowOff>
    </xdr:from>
    <xdr:to>
      <xdr:col>1</xdr:col>
      <xdr:colOff>1162050</xdr:colOff>
      <xdr:row>112</xdr:row>
      <xdr:rowOff>171450</xdr:rowOff>
    </xdr:to>
    <xdr:sp>
      <xdr:nvSpPr>
        <xdr:cNvPr id="14" name="TextBox 41">
          <a:hlinkClick r:id="rId14"/>
        </xdr:cNvPr>
        <xdr:cNvSpPr txBox="1">
          <a:spLocks noChangeArrowheads="1"/>
        </xdr:cNvSpPr>
      </xdr:nvSpPr>
      <xdr:spPr>
        <a:xfrm>
          <a:off x="133350" y="28470225"/>
          <a:ext cx="114300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RENTAL</a:t>
          </a:r>
          <a:r>
            <a:rPr lang="en-US" cap="none" sz="900" b="1" i="0" u="none" baseline="0">
              <a:solidFill>
                <a:srgbClr val="FFFFFF"/>
              </a:solidFill>
              <a:latin typeface="Arial"/>
              <a:ea typeface="Arial"/>
              <a:cs typeface="Arial"/>
            </a:rPr>
            <a:t> INCOME SCHEDULE</a:t>
          </a:r>
        </a:p>
      </xdr:txBody>
    </xdr:sp>
    <xdr:clientData fPrintsWithSheet="0"/>
  </xdr:twoCellAnchor>
  <xdr:twoCellAnchor>
    <xdr:from>
      <xdr:col>1</xdr:col>
      <xdr:colOff>1400175</xdr:colOff>
      <xdr:row>187</xdr:row>
      <xdr:rowOff>123825</xdr:rowOff>
    </xdr:from>
    <xdr:to>
      <xdr:col>1</xdr:col>
      <xdr:colOff>2543175</xdr:colOff>
      <xdr:row>189</xdr:row>
      <xdr:rowOff>180975</xdr:rowOff>
    </xdr:to>
    <xdr:sp>
      <xdr:nvSpPr>
        <xdr:cNvPr id="15" name="TextBox 37">
          <a:hlinkClick r:id="rId15"/>
        </xdr:cNvPr>
        <xdr:cNvSpPr txBox="1">
          <a:spLocks noChangeArrowheads="1"/>
        </xdr:cNvSpPr>
      </xdr:nvSpPr>
      <xdr:spPr>
        <a:xfrm>
          <a:off x="1514475" y="48015525"/>
          <a:ext cx="114300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a:t>
          </a:r>
          <a:r>
            <a:rPr lang="en-US" cap="none" sz="900" b="1" i="0" u="none" baseline="0">
              <a:solidFill>
                <a:srgbClr val="FFFFFF"/>
              </a:solidFill>
              <a:latin typeface="Arial"/>
              <a:ea typeface="Arial"/>
              <a:cs typeface="Arial"/>
            </a:rPr>
            <a:t> TO MEDICAL EXPENSE SCHEDULE</a:t>
          </a:r>
        </a:p>
      </xdr:txBody>
    </xdr:sp>
    <xdr:clientData fPrintsWithSheet="0"/>
  </xdr:twoCellAnchor>
  <xdr:twoCellAnchor>
    <xdr:from>
      <xdr:col>0</xdr:col>
      <xdr:colOff>38100</xdr:colOff>
      <xdr:row>0</xdr:row>
      <xdr:rowOff>38100</xdr:rowOff>
    </xdr:from>
    <xdr:to>
      <xdr:col>2</xdr:col>
      <xdr:colOff>123825</xdr:colOff>
      <xdr:row>2</xdr:row>
      <xdr:rowOff>66675</xdr:rowOff>
    </xdr:to>
    <xdr:grpSp>
      <xdr:nvGrpSpPr>
        <xdr:cNvPr id="16" name="Group 80"/>
        <xdr:cNvGrpSpPr>
          <a:grpSpLocks/>
        </xdr:cNvGrpSpPr>
      </xdr:nvGrpSpPr>
      <xdr:grpSpPr>
        <a:xfrm>
          <a:off x="38100" y="38100"/>
          <a:ext cx="7258050" cy="409575"/>
          <a:chOff x="38100" y="38100"/>
          <a:chExt cx="7029450" cy="409575"/>
        </a:xfrm>
        <a:solidFill>
          <a:srgbClr val="FFFFFF"/>
        </a:solidFill>
      </xdr:grpSpPr>
      <xdr:sp>
        <xdr:nvSpPr>
          <xdr:cNvPr id="17" name="Rectangle 42"/>
          <xdr:cNvSpPr>
            <a:spLocks/>
          </xdr:cNvSpPr>
        </xdr:nvSpPr>
        <xdr:spPr>
          <a:xfrm>
            <a:off x="38100" y="38100"/>
            <a:ext cx="7029450" cy="409575"/>
          </a:xfrm>
          <a:prstGeom prst="rect">
            <a:avLst/>
          </a:prstGeom>
          <a:solidFill>
            <a:srgbClr val="6666FF"/>
          </a:solid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sp>
        <xdr:nvSpPr>
          <xdr:cNvPr id="18" name="TextBox 44"/>
          <xdr:cNvSpPr txBox="1">
            <a:spLocks noChangeArrowheads="1"/>
          </xdr:cNvSpPr>
        </xdr:nvSpPr>
        <xdr:spPr>
          <a:xfrm>
            <a:off x="92578" y="85713"/>
            <a:ext cx="6927523" cy="314349"/>
          </a:xfrm>
          <a:prstGeom prst="rect">
            <a:avLst/>
          </a:prstGeom>
          <a:solidFill>
            <a:srgbClr val="6600FF"/>
          </a:solidFill>
          <a:ln w="9525" cmpd="sng">
            <a:noFill/>
          </a:ln>
        </xdr:spPr>
        <xdr:txBody>
          <a:bodyPr vertOverflow="clip" wrap="square" anchor="ctr"/>
          <a:p>
            <a:pPr algn="l">
              <a:defRPr/>
            </a:pPr>
            <a:r>
              <a:rPr lang="en-US" cap="none" sz="1800" b="1" i="0" u="none" baseline="0">
                <a:solidFill>
                  <a:srgbClr val="FFFFFF"/>
                </a:solidFill>
                <a:latin typeface="Arial"/>
                <a:ea typeface="Arial"/>
                <a:cs typeface="Arial"/>
              </a:rPr>
              <a:t>Explanatory Notes</a:t>
            </a:r>
          </a:p>
        </xdr:txBody>
      </xdr:sp>
    </xdr:grpSp>
    <xdr:clientData/>
  </xdr:twoCellAnchor>
  <xdr:twoCellAnchor>
    <xdr:from>
      <xdr:col>1</xdr:col>
      <xdr:colOff>19050</xdr:colOff>
      <xdr:row>308</xdr:row>
      <xdr:rowOff>85725</xdr:rowOff>
    </xdr:from>
    <xdr:to>
      <xdr:col>1</xdr:col>
      <xdr:colOff>1162050</xdr:colOff>
      <xdr:row>310</xdr:row>
      <xdr:rowOff>152400</xdr:rowOff>
    </xdr:to>
    <xdr:sp>
      <xdr:nvSpPr>
        <xdr:cNvPr id="19" name="TextBox 27">
          <a:hlinkClick r:id="rId16"/>
        </xdr:cNvPr>
        <xdr:cNvSpPr txBox="1">
          <a:spLocks noChangeArrowheads="1"/>
        </xdr:cNvSpPr>
      </xdr:nvSpPr>
      <xdr:spPr>
        <a:xfrm>
          <a:off x="133350" y="78638400"/>
          <a:ext cx="114300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COMPANY'S</a:t>
          </a:r>
          <a:r>
            <a:rPr lang="en-US" cap="none" sz="900" b="1" i="0" u="none" baseline="0">
              <a:solidFill>
                <a:srgbClr val="FFFFFF"/>
              </a:solidFill>
              <a:latin typeface="Arial"/>
              <a:ea typeface="Arial"/>
              <a:cs typeface="Arial"/>
            </a:rPr>
            <a:t> PARTICULARS</a:t>
          </a:r>
        </a:p>
      </xdr:txBody>
    </xdr:sp>
    <xdr:clientData fPrintsWithSheet="0"/>
  </xdr:twoCellAnchor>
  <xdr:twoCellAnchor>
    <xdr:from>
      <xdr:col>1</xdr:col>
      <xdr:colOff>19050</xdr:colOff>
      <xdr:row>70</xdr:row>
      <xdr:rowOff>104775</xdr:rowOff>
    </xdr:from>
    <xdr:to>
      <xdr:col>1</xdr:col>
      <xdr:colOff>1162050</xdr:colOff>
      <xdr:row>72</xdr:row>
      <xdr:rowOff>171450</xdr:rowOff>
    </xdr:to>
    <xdr:sp>
      <xdr:nvSpPr>
        <xdr:cNvPr id="20" name="TextBox 29">
          <a:hlinkClick r:id="rId17"/>
        </xdr:cNvPr>
        <xdr:cNvSpPr txBox="1">
          <a:spLocks noChangeArrowheads="1"/>
        </xdr:cNvSpPr>
      </xdr:nvSpPr>
      <xdr:spPr>
        <a:xfrm>
          <a:off x="133350" y="18545175"/>
          <a:ext cx="114300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1</xdr:col>
      <xdr:colOff>19050</xdr:colOff>
      <xdr:row>193</xdr:row>
      <xdr:rowOff>314325</xdr:rowOff>
    </xdr:from>
    <xdr:to>
      <xdr:col>1</xdr:col>
      <xdr:colOff>1162050</xdr:colOff>
      <xdr:row>195</xdr:row>
      <xdr:rowOff>180975</xdr:rowOff>
    </xdr:to>
    <xdr:sp>
      <xdr:nvSpPr>
        <xdr:cNvPr id="21" name="TextBox 35">
          <a:hlinkClick r:id="rId18"/>
        </xdr:cNvPr>
        <xdr:cNvSpPr txBox="1">
          <a:spLocks noChangeArrowheads="1"/>
        </xdr:cNvSpPr>
      </xdr:nvSpPr>
      <xdr:spPr>
        <a:xfrm>
          <a:off x="133350" y="49425225"/>
          <a:ext cx="114300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1</xdr:col>
      <xdr:colOff>19050</xdr:colOff>
      <xdr:row>6</xdr:row>
      <xdr:rowOff>104775</xdr:rowOff>
    </xdr:from>
    <xdr:to>
      <xdr:col>1</xdr:col>
      <xdr:colOff>1171575</xdr:colOff>
      <xdr:row>8</xdr:row>
      <xdr:rowOff>171450</xdr:rowOff>
    </xdr:to>
    <xdr:sp>
      <xdr:nvSpPr>
        <xdr:cNvPr id="22" name="TextBox 36">
          <a:hlinkClick r:id="rId19"/>
        </xdr:cNvPr>
        <xdr:cNvSpPr txBox="1">
          <a:spLocks noChangeArrowheads="1"/>
        </xdr:cNvSpPr>
      </xdr:nvSpPr>
      <xdr:spPr>
        <a:xfrm>
          <a:off x="133350" y="1466850"/>
          <a:ext cx="1152525"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a:t>
          </a:r>
          <a:r>
            <a:rPr lang="en-US" cap="none" sz="900" b="1" i="0" u="none" baseline="0">
              <a:solidFill>
                <a:srgbClr val="FFFFFF"/>
              </a:solidFill>
              <a:latin typeface="Arial"/>
              <a:ea typeface="Arial"/>
              <a:cs typeface="Arial"/>
            </a:rPr>
            <a:t> TO RENTAL INCOME SCHEDULE</a:t>
          </a:r>
        </a:p>
      </xdr:txBody>
    </xdr:sp>
    <xdr:clientData fPrintsWithSheet="0"/>
  </xdr:twoCellAnchor>
  <xdr:twoCellAnchor>
    <xdr:from>
      <xdr:col>1</xdr:col>
      <xdr:colOff>19050</xdr:colOff>
      <xdr:row>166</xdr:row>
      <xdr:rowOff>104775</xdr:rowOff>
    </xdr:from>
    <xdr:to>
      <xdr:col>1</xdr:col>
      <xdr:colOff>1171575</xdr:colOff>
      <xdr:row>168</xdr:row>
      <xdr:rowOff>171450</xdr:rowOff>
    </xdr:to>
    <xdr:sp>
      <xdr:nvSpPr>
        <xdr:cNvPr id="23" name="TextBox 39">
          <a:hlinkClick r:id="rId20"/>
        </xdr:cNvPr>
        <xdr:cNvSpPr txBox="1">
          <a:spLocks noChangeArrowheads="1"/>
        </xdr:cNvSpPr>
      </xdr:nvSpPr>
      <xdr:spPr>
        <a:xfrm>
          <a:off x="133350" y="40347900"/>
          <a:ext cx="1152525"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a:t>
          </a:r>
          <a:r>
            <a:rPr lang="en-US" cap="none" sz="900" b="1" i="0" u="none" baseline="0">
              <a:solidFill>
                <a:srgbClr val="FFFFFF"/>
              </a:solidFill>
              <a:latin typeface="Arial"/>
              <a:ea typeface="Arial"/>
              <a:cs typeface="Arial"/>
            </a:rPr>
            <a:t> TO TAX COMPUTATION</a:t>
          </a:r>
        </a:p>
      </xdr:txBody>
    </xdr:sp>
    <xdr:clientData fPrintsWithSheet="0"/>
  </xdr:twoCellAnchor>
  <xdr:twoCellAnchor>
    <xdr:from>
      <xdr:col>1</xdr:col>
      <xdr:colOff>19050</xdr:colOff>
      <xdr:row>200</xdr:row>
      <xdr:rowOff>104775</xdr:rowOff>
    </xdr:from>
    <xdr:to>
      <xdr:col>1</xdr:col>
      <xdr:colOff>1162050</xdr:colOff>
      <xdr:row>202</xdr:row>
      <xdr:rowOff>171450</xdr:rowOff>
    </xdr:to>
    <xdr:sp>
      <xdr:nvSpPr>
        <xdr:cNvPr id="24" name="TextBox 45">
          <a:hlinkClick r:id="rId21"/>
        </xdr:cNvPr>
        <xdr:cNvSpPr txBox="1">
          <a:spLocks noChangeArrowheads="1"/>
        </xdr:cNvSpPr>
      </xdr:nvSpPr>
      <xdr:spPr>
        <a:xfrm>
          <a:off x="133350" y="50796825"/>
          <a:ext cx="114300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RENTAL</a:t>
          </a:r>
          <a:r>
            <a:rPr lang="en-US" cap="none" sz="900" b="1" i="0" u="none" baseline="0">
              <a:solidFill>
                <a:srgbClr val="FFFFFF"/>
              </a:solidFill>
              <a:latin typeface="Arial"/>
              <a:ea typeface="Arial"/>
              <a:cs typeface="Arial"/>
            </a:rPr>
            <a:t> INCOME SCHEDULE</a:t>
          </a:r>
        </a:p>
      </xdr:txBody>
    </xdr:sp>
    <xdr:clientData fPrintsWithSheet="0"/>
  </xdr:twoCellAnchor>
  <xdr:twoCellAnchor>
    <xdr:from>
      <xdr:col>1</xdr:col>
      <xdr:colOff>1381125</xdr:colOff>
      <xdr:row>70</xdr:row>
      <xdr:rowOff>104775</xdr:rowOff>
    </xdr:from>
    <xdr:to>
      <xdr:col>1</xdr:col>
      <xdr:colOff>2524125</xdr:colOff>
      <xdr:row>72</xdr:row>
      <xdr:rowOff>171450</xdr:rowOff>
    </xdr:to>
    <xdr:sp>
      <xdr:nvSpPr>
        <xdr:cNvPr id="25" name="TextBox 40">
          <a:hlinkClick r:id="rId22"/>
        </xdr:cNvPr>
        <xdr:cNvSpPr txBox="1">
          <a:spLocks noChangeArrowheads="1"/>
        </xdr:cNvSpPr>
      </xdr:nvSpPr>
      <xdr:spPr>
        <a:xfrm>
          <a:off x="1495425" y="18545175"/>
          <a:ext cx="114300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R&amp;R COST</a:t>
          </a:r>
          <a:r>
            <a:rPr lang="en-US" cap="none" sz="900" b="1" i="0" u="none" baseline="0">
              <a:solidFill>
                <a:srgbClr val="FFFFFF"/>
              </a:solidFill>
              <a:latin typeface="Arial"/>
              <a:ea typeface="Arial"/>
              <a:cs typeface="Arial"/>
            </a:rPr>
            <a:t> SCHEDULE</a:t>
          </a:r>
        </a:p>
      </xdr:txBody>
    </xdr:sp>
    <xdr:clientData fPrintsWithSheet="0"/>
  </xdr:twoCellAnchor>
  <xdr:twoCellAnchor>
    <xdr:from>
      <xdr:col>1</xdr:col>
      <xdr:colOff>19050</xdr:colOff>
      <xdr:row>154</xdr:row>
      <xdr:rowOff>104775</xdr:rowOff>
    </xdr:from>
    <xdr:to>
      <xdr:col>1</xdr:col>
      <xdr:colOff>1162050</xdr:colOff>
      <xdr:row>156</xdr:row>
      <xdr:rowOff>171450</xdr:rowOff>
    </xdr:to>
    <xdr:sp>
      <xdr:nvSpPr>
        <xdr:cNvPr id="26" name="TextBox 79">
          <a:hlinkClick r:id="rId23"/>
        </xdr:cNvPr>
        <xdr:cNvSpPr txBox="1">
          <a:spLocks noChangeArrowheads="1"/>
        </xdr:cNvSpPr>
      </xdr:nvSpPr>
      <xdr:spPr>
        <a:xfrm>
          <a:off x="133350" y="37842825"/>
          <a:ext cx="114300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1</xdr:col>
      <xdr:colOff>19050</xdr:colOff>
      <xdr:row>46</xdr:row>
      <xdr:rowOff>104775</xdr:rowOff>
    </xdr:from>
    <xdr:to>
      <xdr:col>1</xdr:col>
      <xdr:colOff>1162050</xdr:colOff>
      <xdr:row>48</xdr:row>
      <xdr:rowOff>171450</xdr:rowOff>
    </xdr:to>
    <xdr:sp>
      <xdr:nvSpPr>
        <xdr:cNvPr id="27" name="TextBox 75">
          <a:hlinkClick r:id="rId24"/>
        </xdr:cNvPr>
        <xdr:cNvSpPr txBox="1">
          <a:spLocks noChangeArrowheads="1"/>
        </xdr:cNvSpPr>
      </xdr:nvSpPr>
      <xdr:spPr>
        <a:xfrm>
          <a:off x="133350" y="11068050"/>
          <a:ext cx="114300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a:t>
          </a:r>
          <a:r>
            <a:rPr lang="en-US" cap="none" sz="900" b="1" i="0" u="none" baseline="0">
              <a:solidFill>
                <a:srgbClr val="FFFFFF"/>
              </a:solidFill>
              <a:latin typeface="Arial"/>
              <a:ea typeface="Arial"/>
              <a:cs typeface="Arial"/>
            </a:rPr>
            <a:t> TO TAX COMPUTATION</a:t>
          </a:r>
        </a:p>
      </xdr:txBody>
    </xdr:sp>
    <xdr:clientData fPrintsWithSheet="0"/>
  </xdr:twoCellAnchor>
  <xdr:twoCellAnchor>
    <xdr:from>
      <xdr:col>1</xdr:col>
      <xdr:colOff>9525</xdr:colOff>
      <xdr:row>82</xdr:row>
      <xdr:rowOff>66675</xdr:rowOff>
    </xdr:from>
    <xdr:to>
      <xdr:col>1</xdr:col>
      <xdr:colOff>1152525</xdr:colOff>
      <xdr:row>84</xdr:row>
      <xdr:rowOff>133350</xdr:rowOff>
    </xdr:to>
    <xdr:sp>
      <xdr:nvSpPr>
        <xdr:cNvPr id="28" name="TextBox 48">
          <a:hlinkClick r:id="rId25"/>
        </xdr:cNvPr>
        <xdr:cNvSpPr txBox="1">
          <a:spLocks noChangeArrowheads="1"/>
        </xdr:cNvSpPr>
      </xdr:nvSpPr>
      <xdr:spPr>
        <a:xfrm>
          <a:off x="123825" y="21583650"/>
          <a:ext cx="114300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1</xdr:col>
      <xdr:colOff>9525</xdr:colOff>
      <xdr:row>21</xdr:row>
      <xdr:rowOff>133350</xdr:rowOff>
    </xdr:from>
    <xdr:to>
      <xdr:col>1</xdr:col>
      <xdr:colOff>1152525</xdr:colOff>
      <xdr:row>24</xdr:row>
      <xdr:rowOff>9525</xdr:rowOff>
    </xdr:to>
    <xdr:sp>
      <xdr:nvSpPr>
        <xdr:cNvPr id="29" name="TextBox 49">
          <a:hlinkClick r:id="rId26"/>
        </xdr:cNvPr>
        <xdr:cNvSpPr txBox="1">
          <a:spLocks noChangeArrowheads="1"/>
        </xdr:cNvSpPr>
      </xdr:nvSpPr>
      <xdr:spPr>
        <a:xfrm>
          <a:off x="123825" y="4772025"/>
          <a:ext cx="114300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a:t>
          </a:r>
          <a:r>
            <a:rPr lang="en-US" cap="none" sz="900" b="1" i="0" u="none" baseline="0">
              <a:solidFill>
                <a:srgbClr val="FFFFFF"/>
              </a:solidFill>
              <a:latin typeface="Arial"/>
              <a:ea typeface="Arial"/>
              <a:cs typeface="Arial"/>
            </a:rPr>
            <a:t> TO TAX COMPUTATION</a:t>
          </a:r>
        </a:p>
      </xdr:txBody>
    </xdr:sp>
    <xdr:clientData fPrintsWithSheet="0"/>
  </xdr:twoCellAnchor>
  <xdr:twoCellAnchor>
    <xdr:from>
      <xdr:col>1</xdr:col>
      <xdr:colOff>1438275</xdr:colOff>
      <xdr:row>21</xdr:row>
      <xdr:rowOff>133350</xdr:rowOff>
    </xdr:from>
    <xdr:to>
      <xdr:col>1</xdr:col>
      <xdr:colOff>2581275</xdr:colOff>
      <xdr:row>24</xdr:row>
      <xdr:rowOff>9525</xdr:rowOff>
    </xdr:to>
    <xdr:sp>
      <xdr:nvSpPr>
        <xdr:cNvPr id="30" name="TextBox 50">
          <a:hlinkClick r:id="rId27"/>
        </xdr:cNvPr>
        <xdr:cNvSpPr txBox="1">
          <a:spLocks noChangeArrowheads="1"/>
        </xdr:cNvSpPr>
      </xdr:nvSpPr>
      <xdr:spPr>
        <a:xfrm>
          <a:off x="1552575" y="4772025"/>
          <a:ext cx="1133475"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a:t>
          </a:r>
          <a:r>
            <a:rPr lang="en-US" cap="none" sz="900" b="1" i="0" u="none" baseline="0">
              <a:solidFill>
                <a:srgbClr val="FFFFFF"/>
              </a:solidFill>
              <a:latin typeface="Arial"/>
              <a:ea typeface="Arial"/>
              <a:cs typeface="Arial"/>
            </a:rPr>
            <a:t>TO CA (assets acquired under PIC)</a:t>
          </a:r>
        </a:p>
      </xdr:txBody>
    </xdr:sp>
    <xdr:clientData fPrintsWithSheet="0"/>
  </xdr:twoCellAnchor>
  <xdr:twoCellAnchor>
    <xdr:from>
      <xdr:col>1</xdr:col>
      <xdr:colOff>2867025</xdr:colOff>
      <xdr:row>21</xdr:row>
      <xdr:rowOff>133350</xdr:rowOff>
    </xdr:from>
    <xdr:to>
      <xdr:col>1</xdr:col>
      <xdr:colOff>4019550</xdr:colOff>
      <xdr:row>24</xdr:row>
      <xdr:rowOff>9525</xdr:rowOff>
    </xdr:to>
    <xdr:sp>
      <xdr:nvSpPr>
        <xdr:cNvPr id="31" name="TextBox 51">
          <a:hlinkClick r:id="rId28"/>
        </xdr:cNvPr>
        <xdr:cNvSpPr txBox="1">
          <a:spLocks noChangeArrowheads="1"/>
        </xdr:cNvSpPr>
      </xdr:nvSpPr>
      <xdr:spPr>
        <a:xfrm>
          <a:off x="2981325" y="4772025"/>
          <a:ext cx="1152525"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a:t>
          </a:r>
          <a:r>
            <a:rPr lang="en-US" cap="none" sz="900" b="1" i="0" u="none" baseline="0">
              <a:solidFill>
                <a:srgbClr val="FFFFFF"/>
              </a:solidFill>
              <a:latin typeface="Arial"/>
              <a:ea typeface="Arial"/>
              <a:cs typeface="Arial"/>
            </a:rPr>
            <a:t> TO CAPITAL ALLOWANCE (CA)</a:t>
          </a:r>
        </a:p>
      </xdr:txBody>
    </xdr:sp>
    <xdr:clientData fPrintsWithSheet="0"/>
  </xdr:twoCellAnchor>
  <xdr:twoCellAnchor>
    <xdr:from>
      <xdr:col>1</xdr:col>
      <xdr:colOff>1304925</xdr:colOff>
      <xdr:row>166</xdr:row>
      <xdr:rowOff>114300</xdr:rowOff>
    </xdr:from>
    <xdr:to>
      <xdr:col>1</xdr:col>
      <xdr:colOff>2457450</xdr:colOff>
      <xdr:row>168</xdr:row>
      <xdr:rowOff>180975</xdr:rowOff>
    </xdr:to>
    <xdr:sp>
      <xdr:nvSpPr>
        <xdr:cNvPr id="32" name="TextBox 52">
          <a:hlinkClick r:id="rId29"/>
        </xdr:cNvPr>
        <xdr:cNvSpPr txBox="1">
          <a:spLocks noChangeArrowheads="1"/>
        </xdr:cNvSpPr>
      </xdr:nvSpPr>
      <xdr:spPr>
        <a:xfrm>
          <a:off x="1419225" y="40357425"/>
          <a:ext cx="116205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a:t>
          </a:r>
          <a:r>
            <a:rPr lang="en-US" cap="none" sz="900" b="1" i="0" u="none" baseline="0">
              <a:solidFill>
                <a:srgbClr val="FFFFFF"/>
              </a:solidFill>
              <a:latin typeface="Arial"/>
              <a:ea typeface="Arial"/>
              <a:cs typeface="Arial"/>
            </a:rPr>
            <a:t> TO INTEREST ADJUSTMENT SCHEDULE</a:t>
          </a:r>
        </a:p>
      </xdr:txBody>
    </xdr:sp>
    <xdr:clientData fPrintsWithSheet="0"/>
  </xdr:twoCellAnchor>
  <xdr:twoCellAnchor>
    <xdr:from>
      <xdr:col>1</xdr:col>
      <xdr:colOff>1352550</xdr:colOff>
      <xdr:row>308</xdr:row>
      <xdr:rowOff>85725</xdr:rowOff>
    </xdr:from>
    <xdr:to>
      <xdr:col>1</xdr:col>
      <xdr:colOff>2495550</xdr:colOff>
      <xdr:row>310</xdr:row>
      <xdr:rowOff>152400</xdr:rowOff>
    </xdr:to>
    <xdr:sp>
      <xdr:nvSpPr>
        <xdr:cNvPr id="33" name="TextBox 54">
          <a:hlinkClick r:id="rId30"/>
        </xdr:cNvPr>
        <xdr:cNvSpPr txBox="1">
          <a:spLocks noChangeArrowheads="1"/>
        </xdr:cNvSpPr>
      </xdr:nvSpPr>
      <xdr:spPr>
        <a:xfrm>
          <a:off x="1466850" y="78638400"/>
          <a:ext cx="114300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1</xdr:col>
      <xdr:colOff>76200</xdr:colOff>
      <xdr:row>273</xdr:row>
      <xdr:rowOff>0</xdr:rowOff>
    </xdr:from>
    <xdr:to>
      <xdr:col>2</xdr:col>
      <xdr:colOff>0</xdr:colOff>
      <xdr:row>287</xdr:row>
      <xdr:rowOff>161925</xdr:rowOff>
    </xdr:to>
    <xdr:grpSp>
      <xdr:nvGrpSpPr>
        <xdr:cNvPr id="34" name="Group 60"/>
        <xdr:cNvGrpSpPr>
          <a:grpSpLocks/>
        </xdr:cNvGrpSpPr>
      </xdr:nvGrpSpPr>
      <xdr:grpSpPr>
        <a:xfrm>
          <a:off x="190500" y="70713600"/>
          <a:ext cx="6981825" cy="2828925"/>
          <a:chOff x="428625" y="69589651"/>
          <a:chExt cx="6743701" cy="1030518"/>
        </a:xfrm>
        <a:solidFill>
          <a:srgbClr val="FFFFFF"/>
        </a:solidFill>
      </xdr:grpSpPr>
      <xdr:grpSp>
        <xdr:nvGrpSpPr>
          <xdr:cNvPr id="35" name="Group 61"/>
          <xdr:cNvGrpSpPr>
            <a:grpSpLocks/>
          </xdr:cNvGrpSpPr>
        </xdr:nvGrpSpPr>
        <xdr:grpSpPr>
          <a:xfrm>
            <a:off x="428625" y="69589651"/>
            <a:ext cx="1232411" cy="1030518"/>
            <a:chOff x="428625" y="69723001"/>
            <a:chExt cx="1232818" cy="1030518"/>
          </a:xfrm>
          <a:solidFill>
            <a:srgbClr val="FFFFFF"/>
          </a:solidFill>
        </xdr:grpSpPr>
        <xdr:sp>
          <xdr:nvSpPr>
            <xdr:cNvPr id="36" name="TextBox 85"/>
            <xdr:cNvSpPr txBox="1">
              <a:spLocks noChangeArrowheads="1"/>
            </xdr:cNvSpPr>
          </xdr:nvSpPr>
          <xdr:spPr>
            <a:xfrm>
              <a:off x="428625" y="69723001"/>
              <a:ext cx="1232818" cy="187297"/>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Arial"/>
                  <a:ea typeface="Arial"/>
                  <a:cs typeface="Arial"/>
                </a:rPr>
                <a:t>Year of Assessment (YA)</a:t>
              </a:r>
            </a:p>
          </xdr:txBody>
        </xdr:sp>
        <xdr:sp>
          <xdr:nvSpPr>
            <xdr:cNvPr id="37" name="TextBox 86"/>
            <xdr:cNvSpPr txBox="1">
              <a:spLocks noChangeArrowheads="1"/>
            </xdr:cNvSpPr>
          </xdr:nvSpPr>
          <xdr:spPr>
            <a:xfrm>
              <a:off x="428625" y="69913904"/>
              <a:ext cx="1232818" cy="145818"/>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2018</a:t>
              </a:r>
              <a:r>
                <a:rPr lang="en-US" cap="none" sz="1100" b="0" i="0" u="none" baseline="0">
                  <a:solidFill>
                    <a:srgbClr val="000000"/>
                  </a:solidFill>
                  <a:latin typeface="Arial"/>
                  <a:ea typeface="Arial"/>
                  <a:cs typeface="Arial"/>
                </a:rPr>
                <a:t> (1st YA)</a:t>
              </a:r>
            </a:p>
          </xdr:txBody>
        </xdr:sp>
        <xdr:sp>
          <xdr:nvSpPr>
            <xdr:cNvPr id="38" name="TextBox 87"/>
            <xdr:cNvSpPr txBox="1">
              <a:spLocks noChangeArrowheads="1"/>
            </xdr:cNvSpPr>
          </xdr:nvSpPr>
          <xdr:spPr>
            <a:xfrm>
              <a:off x="428625" y="70059465"/>
              <a:ext cx="1232818" cy="13525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2019</a:t>
              </a:r>
              <a:r>
                <a:rPr lang="en-US" cap="none" sz="1100" b="0" i="0" u="none" baseline="0">
                  <a:solidFill>
                    <a:srgbClr val="000000"/>
                  </a:solidFill>
                  <a:latin typeface="Arial"/>
                  <a:ea typeface="Arial"/>
                  <a:cs typeface="Arial"/>
                </a:rPr>
                <a:t> (2nd YA)</a:t>
              </a:r>
              <a:r>
                <a:rPr lang="en-US" cap="none" sz="1100" b="0" i="0" u="none" baseline="0">
                  <a:solidFill>
                    <a:srgbClr val="000000"/>
                  </a:solidFill>
                  <a:latin typeface="Arial"/>
                  <a:ea typeface="Arial"/>
                  <a:cs typeface="Arial"/>
                </a:rPr>
                <a:t> </a:t>
              </a:r>
            </a:p>
          </xdr:txBody>
        </xdr:sp>
        <xdr:sp>
          <xdr:nvSpPr>
            <xdr:cNvPr id="39" name="TextBox 88"/>
            <xdr:cNvSpPr txBox="1">
              <a:spLocks noChangeArrowheads="1"/>
            </xdr:cNvSpPr>
          </xdr:nvSpPr>
          <xdr:spPr>
            <a:xfrm>
              <a:off x="428625" y="70194978"/>
              <a:ext cx="1232818" cy="558541"/>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2020</a:t>
              </a:r>
              <a:r>
                <a:rPr lang="en-US" cap="none" sz="1100" b="0" i="0" u="none" baseline="0">
                  <a:solidFill>
                    <a:srgbClr val="000000"/>
                  </a:solidFill>
                  <a:latin typeface="Arial"/>
                  <a:ea typeface="Arial"/>
                  <a:cs typeface="Arial"/>
                </a:rPr>
                <a:t> (3rd YA)</a:t>
              </a:r>
              <a:r>
                <a:rPr lang="en-US" cap="none" sz="1100" b="0" i="0" u="none" baseline="0">
                  <a:solidFill>
                    <a:srgbClr val="000000"/>
                  </a:solidFill>
                  <a:latin typeface="Arial"/>
                  <a:ea typeface="Arial"/>
                  <a:cs typeface="Arial"/>
                </a:rPr>
                <a:t>  </a:t>
              </a:r>
            </a:p>
          </xdr:txBody>
        </xdr:sp>
      </xdr:grpSp>
      <xdr:grpSp>
        <xdr:nvGrpSpPr>
          <xdr:cNvPr id="40" name="Group 62"/>
          <xdr:cNvGrpSpPr>
            <a:grpSpLocks/>
          </xdr:cNvGrpSpPr>
        </xdr:nvGrpSpPr>
        <xdr:grpSpPr>
          <a:xfrm>
            <a:off x="1661036" y="69589651"/>
            <a:ext cx="1950616" cy="1030518"/>
            <a:chOff x="25229" y="69723001"/>
            <a:chExt cx="1410314" cy="1030518"/>
          </a:xfrm>
          <a:solidFill>
            <a:srgbClr val="FFFFFF"/>
          </a:solidFill>
        </xdr:grpSpPr>
        <xdr:sp>
          <xdr:nvSpPr>
            <xdr:cNvPr id="41" name="TextBox 81"/>
            <xdr:cNvSpPr txBox="1">
              <a:spLocks noChangeArrowheads="1"/>
            </xdr:cNvSpPr>
          </xdr:nvSpPr>
          <xdr:spPr>
            <a:xfrm>
              <a:off x="25229" y="69723001"/>
              <a:ext cx="1410314" cy="187297"/>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Arial"/>
                  <a:ea typeface="Arial"/>
                  <a:cs typeface="Arial"/>
                </a:rPr>
                <a:t>Basis</a:t>
              </a:r>
              <a:r>
                <a:rPr lang="en-US" cap="none" sz="1100" b="1" i="0" u="none" baseline="0">
                  <a:solidFill>
                    <a:srgbClr val="000000"/>
                  </a:solidFill>
                  <a:latin typeface="Arial"/>
                  <a:ea typeface="Arial"/>
                  <a:cs typeface="Arial"/>
                </a:rPr>
                <a:t> Period</a:t>
              </a:r>
            </a:p>
          </xdr:txBody>
        </xdr:sp>
        <xdr:sp>
          <xdr:nvSpPr>
            <xdr:cNvPr id="42" name="TextBox 82"/>
            <xdr:cNvSpPr txBox="1">
              <a:spLocks noChangeArrowheads="1"/>
            </xdr:cNvSpPr>
          </xdr:nvSpPr>
          <xdr:spPr>
            <a:xfrm>
              <a:off x="25229" y="69913904"/>
              <a:ext cx="1410314" cy="145818"/>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Arial"/>
                  <a:ea typeface="Arial"/>
                  <a:cs typeface="Arial"/>
                </a:rPr>
                <a:t>15 Apr</a:t>
              </a:r>
              <a:r>
                <a:rPr lang="en-US" cap="none" sz="1100" b="0" i="0" u="none" baseline="0">
                  <a:solidFill>
                    <a:srgbClr val="000000"/>
                  </a:solidFill>
                  <a:latin typeface="Arial"/>
                  <a:ea typeface="Arial"/>
                  <a:cs typeface="Arial"/>
                </a:rPr>
                <a:t> 2017 to 30 Jun 2017</a:t>
              </a:r>
            </a:p>
          </xdr:txBody>
        </xdr:sp>
        <xdr:sp>
          <xdr:nvSpPr>
            <xdr:cNvPr id="43" name="TextBox 83"/>
            <xdr:cNvSpPr txBox="1">
              <a:spLocks noChangeArrowheads="1"/>
            </xdr:cNvSpPr>
          </xdr:nvSpPr>
          <xdr:spPr>
            <a:xfrm>
              <a:off x="25229" y="70059465"/>
              <a:ext cx="1410314" cy="13525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Arial"/>
                  <a:ea typeface="Arial"/>
                  <a:cs typeface="Arial"/>
                </a:rPr>
                <a:t>1 Jul 2017 to 30 Jun 2018</a:t>
              </a:r>
            </a:p>
          </xdr:txBody>
        </xdr:sp>
        <xdr:sp>
          <xdr:nvSpPr>
            <xdr:cNvPr id="44" name="TextBox 84"/>
            <xdr:cNvSpPr txBox="1">
              <a:spLocks noChangeArrowheads="1"/>
            </xdr:cNvSpPr>
          </xdr:nvSpPr>
          <xdr:spPr>
            <a:xfrm>
              <a:off x="25229" y="70194978"/>
              <a:ext cx="1410314" cy="558541"/>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Arial"/>
                  <a:ea typeface="Arial"/>
                  <a:cs typeface="Arial"/>
                </a:rPr>
                <a:t>1 Jul 2018 to 30 Jun 2019</a:t>
              </a:r>
            </a:p>
          </xdr:txBody>
        </xdr:sp>
      </xdr:grpSp>
      <xdr:grpSp>
        <xdr:nvGrpSpPr>
          <xdr:cNvPr id="45" name="Group 63"/>
          <xdr:cNvGrpSpPr>
            <a:grpSpLocks/>
          </xdr:cNvGrpSpPr>
        </xdr:nvGrpSpPr>
        <xdr:grpSpPr>
          <a:xfrm>
            <a:off x="3611652" y="69589651"/>
            <a:ext cx="3560674" cy="1030518"/>
            <a:chOff x="-355154" y="69723001"/>
            <a:chExt cx="2574480" cy="1030518"/>
          </a:xfrm>
          <a:solidFill>
            <a:srgbClr val="FFFFFF"/>
          </a:solidFill>
        </xdr:grpSpPr>
        <xdr:sp>
          <xdr:nvSpPr>
            <xdr:cNvPr id="46" name="TextBox 77"/>
            <xdr:cNvSpPr txBox="1">
              <a:spLocks noChangeArrowheads="1"/>
            </xdr:cNvSpPr>
          </xdr:nvSpPr>
          <xdr:spPr>
            <a:xfrm>
              <a:off x="-355154" y="69723001"/>
              <a:ext cx="2574480" cy="187297"/>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Arial"/>
                  <a:ea typeface="Arial"/>
                  <a:cs typeface="Arial"/>
                </a:rPr>
                <a:t>Items to be submitted by Income</a:t>
              </a:r>
              <a:r>
                <a:rPr lang="en-US" cap="none" sz="1100" b="1" i="0" u="none" baseline="0">
                  <a:solidFill>
                    <a:srgbClr val="000000"/>
                  </a:solidFill>
                  <a:latin typeface="Arial"/>
                  <a:ea typeface="Arial"/>
                  <a:cs typeface="Arial"/>
                </a:rPr>
                <a:t> Tax Return</a:t>
              </a:r>
              <a:r>
                <a:rPr lang="en-US" cap="none" sz="1100" b="1" i="0" u="none" baseline="0">
                  <a:solidFill>
                    <a:srgbClr val="000000"/>
                  </a:solidFill>
                  <a:latin typeface="Arial"/>
                  <a:ea typeface="Arial"/>
                  <a:cs typeface="Arial"/>
                </a:rPr>
                <a:t> Filing Due Date</a:t>
              </a:r>
            </a:p>
          </xdr:txBody>
        </xdr:sp>
        <xdr:sp>
          <xdr:nvSpPr>
            <xdr:cNvPr id="47" name="TextBox 78"/>
            <xdr:cNvSpPr txBox="1">
              <a:spLocks noChangeArrowheads="1"/>
            </xdr:cNvSpPr>
          </xdr:nvSpPr>
          <xdr:spPr>
            <a:xfrm>
              <a:off x="-355154" y="69913904"/>
              <a:ext cx="2574480" cy="281074"/>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YA 2019 Form C-S*
</a:t>
              </a:r>
              <a:r>
                <a:rPr lang="en-US" cap="none" sz="1100" b="0" i="0" u="none" baseline="0">
                  <a:solidFill>
                    <a:srgbClr val="000000"/>
                  </a:solidFill>
                  <a:latin typeface="Arial"/>
                  <a:ea typeface="Arial"/>
                  <a:cs typeface="Arial"/>
                </a:rPr>
                <a:t>- Tax computation and supporting schedules for YA 2018</a:t>
              </a:r>
            </a:p>
          </xdr:txBody>
        </xdr:sp>
        <xdr:sp>
          <xdr:nvSpPr>
            <xdr:cNvPr id="48" name="TextBox 80"/>
            <xdr:cNvSpPr txBox="1">
              <a:spLocks noChangeArrowheads="1"/>
            </xdr:cNvSpPr>
          </xdr:nvSpPr>
          <xdr:spPr>
            <a:xfrm>
              <a:off x="-355154" y="70194978"/>
              <a:ext cx="2574480" cy="558541"/>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sng" baseline="0">
                  <a:solidFill>
                    <a:srgbClr val="000000"/>
                  </a:solidFill>
                  <a:latin typeface="Arial"/>
                  <a:ea typeface="Arial"/>
                  <a:cs typeface="Arial"/>
                </a:rPr>
                <a:t>If the company files Form C-S
</a:t>
              </a:r>
              <a:r>
                <a:rPr lang="en-US" cap="none" sz="1100" b="0" i="0" u="none" baseline="0">
                  <a:solidFill>
                    <a:srgbClr val="000000"/>
                  </a:solidFill>
                  <a:latin typeface="Arial"/>
                  <a:ea typeface="Arial"/>
                  <a:cs typeface="Arial"/>
                </a:rPr>
                <a:t>YA 2020 Form C-S
</a:t>
              </a: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If the company files Form C
</a:t>
              </a:r>
              <a:r>
                <a:rPr lang="en-US" cap="none" sz="1100" b="0" i="0" u="none" baseline="0">
                  <a:solidFill>
                    <a:srgbClr val="000000"/>
                  </a:solidFill>
                  <a:latin typeface="Arial"/>
                  <a:ea typeface="Arial"/>
                  <a:cs typeface="Arial"/>
                </a:rPr>
                <a:t>- YA</a:t>
              </a:r>
              <a:r>
                <a:rPr lang="en-US" cap="none" sz="1100" b="0" i="0" u="none" baseline="0">
                  <a:solidFill>
                    <a:srgbClr val="000000"/>
                  </a:solidFill>
                  <a:latin typeface="Arial"/>
                  <a:ea typeface="Arial"/>
                  <a:cs typeface="Arial"/>
                </a:rPr>
                <a:t> 2020 </a:t>
              </a:r>
              <a:r>
                <a:rPr lang="en-US" cap="none" sz="1100" b="0" i="0" u="none" baseline="0">
                  <a:solidFill>
                    <a:srgbClr val="000000"/>
                  </a:solidFill>
                  <a:latin typeface="Arial"/>
                  <a:ea typeface="Arial"/>
                  <a:cs typeface="Arial"/>
                </a:rPr>
                <a:t>Form C and other relevant Forms
</a:t>
              </a:r>
              <a:r>
                <a:rPr lang="en-US" cap="none" sz="1100" b="0" i="0" u="none" baseline="0">
                  <a:solidFill>
                    <a:srgbClr val="000000"/>
                  </a:solidFill>
                  <a:latin typeface="Arial"/>
                  <a:ea typeface="Arial"/>
                  <a:cs typeface="Arial"/>
                </a:rPr>
                <a:t>- Audited / unaudited financial</a:t>
              </a:r>
              <a:r>
                <a:rPr lang="en-US" cap="none" sz="1100" b="0" i="0" u="none" baseline="0">
                  <a:solidFill>
                    <a:srgbClr val="000000"/>
                  </a:solidFill>
                  <a:latin typeface="Arial"/>
                  <a:ea typeface="Arial"/>
                  <a:cs typeface="Arial"/>
                </a:rPr>
                <a:t> statements</a:t>
              </a:r>
              <a:r>
                <a:rPr lang="en-US" cap="none" sz="1100" b="0" i="0" u="none" baseline="0">
                  <a:solidFill>
                    <a:srgbClr val="000000"/>
                  </a:solidFill>
                  <a:latin typeface="Arial"/>
                  <a:ea typeface="Arial"/>
                  <a:cs typeface="Arial"/>
                </a:rPr>
                <a:t> for the year ended 30 Jun</a:t>
              </a:r>
              <a:r>
                <a:rPr lang="en-US" cap="none" sz="1100" b="0" i="0" u="none" baseline="0">
                  <a:solidFill>
                    <a:srgbClr val="000000"/>
                  </a:solidFill>
                  <a:latin typeface="Arial"/>
                  <a:ea typeface="Arial"/>
                  <a:cs typeface="Arial"/>
                </a:rPr>
                <a:t> 2019
</a:t>
              </a:r>
              <a:r>
                <a:rPr lang="en-US" cap="none" sz="1100" b="0" i="0" u="none" baseline="0">
                  <a:solidFill>
                    <a:srgbClr val="000000"/>
                  </a:solidFill>
                  <a:latin typeface="Arial"/>
                  <a:ea typeface="Arial"/>
                  <a:cs typeface="Arial"/>
                </a:rPr>
                <a:t>- Tax computation and supporting schedules for YA 2020</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123825</xdr:rowOff>
    </xdr:from>
    <xdr:to>
      <xdr:col>10</xdr:col>
      <xdr:colOff>561975</xdr:colOff>
      <xdr:row>5</xdr:row>
      <xdr:rowOff>85725</xdr:rowOff>
    </xdr:to>
    <xdr:grpSp>
      <xdr:nvGrpSpPr>
        <xdr:cNvPr id="1" name="Group 5"/>
        <xdr:cNvGrpSpPr>
          <a:grpSpLocks/>
        </xdr:cNvGrpSpPr>
      </xdr:nvGrpSpPr>
      <xdr:grpSpPr>
        <a:xfrm>
          <a:off x="438150" y="123825"/>
          <a:ext cx="5886450" cy="1190625"/>
          <a:chOff x="438150" y="123825"/>
          <a:chExt cx="5886450" cy="1190625"/>
        </a:xfrm>
        <a:solidFill>
          <a:srgbClr val="FFFFFF"/>
        </a:solidFill>
      </xdr:grpSpPr>
      <xdr:sp>
        <xdr:nvSpPr>
          <xdr:cNvPr id="2" name="Rectangle 2"/>
          <xdr:cNvSpPr>
            <a:spLocks/>
          </xdr:cNvSpPr>
        </xdr:nvSpPr>
        <xdr:spPr>
          <a:xfrm>
            <a:off x="438150" y="123825"/>
            <a:ext cx="5886450" cy="1190625"/>
          </a:xfrm>
          <a:prstGeom prst="rect">
            <a:avLst/>
          </a:prstGeom>
          <a:solidFill>
            <a:srgbClr val="6666FF"/>
          </a:solid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sp>
        <xdr:nvSpPr>
          <xdr:cNvPr id="3" name="TextBox 3"/>
          <xdr:cNvSpPr txBox="1">
            <a:spLocks noChangeArrowheads="1"/>
          </xdr:cNvSpPr>
        </xdr:nvSpPr>
        <xdr:spPr>
          <a:xfrm>
            <a:off x="572067" y="257175"/>
            <a:ext cx="5628918" cy="923925"/>
          </a:xfrm>
          <a:prstGeom prst="rect">
            <a:avLst/>
          </a:prstGeom>
          <a:solidFill>
            <a:srgbClr val="6600FF"/>
          </a:solidFill>
          <a:ln w="9525" cmpd="sng">
            <a:noFill/>
          </a:ln>
        </xdr:spPr>
        <xdr:txBody>
          <a:bodyPr vertOverflow="clip" wrap="square"/>
          <a:p>
            <a:pPr algn="l">
              <a:defRPr/>
            </a:pPr>
            <a:r>
              <a:rPr lang="en-US" cap="none" sz="1800" b="1" i="0" u="none" baseline="0">
                <a:solidFill>
                  <a:srgbClr val="FFFFFF"/>
                </a:solidFill>
                <a:latin typeface="Arial"/>
                <a:ea typeface="Arial"/>
                <a:cs typeface="Arial"/>
              </a:rPr>
              <a:t>Basic Tax</a:t>
            </a:r>
            <a:r>
              <a:rPr lang="en-US" cap="none" sz="1800" b="1" i="0" u="none" baseline="0">
                <a:solidFill>
                  <a:srgbClr val="FFFFFF"/>
                </a:solidFill>
                <a:latin typeface="Arial"/>
                <a:ea typeface="Arial"/>
                <a:cs typeface="Arial"/>
              </a:rPr>
              <a:t> Calculator (BTC)
</a:t>
            </a:r>
            <a:r>
              <a:rPr lang="en-US" cap="none" sz="1800" b="1" i="0" u="none" baseline="0">
                <a:solidFill>
                  <a:srgbClr val="FFFFFF"/>
                </a:solidFill>
                <a:latin typeface="Arial"/>
                <a:ea typeface="Arial"/>
                <a:cs typeface="Arial"/>
              </a:rPr>
              <a:t>(for Companies Filing Form C-S)
</a:t>
            </a:r>
            <a:r>
              <a:rPr lang="en-US" cap="none" sz="1800" b="1" i="0" u="none" baseline="0">
                <a:solidFill>
                  <a:srgbClr val="FFFFFF"/>
                </a:solidFill>
                <a:latin typeface="Arial"/>
                <a:ea typeface="Arial"/>
                <a:cs typeface="Arial"/>
              </a:rPr>
              <a:t>Introduction</a:t>
            </a:r>
          </a:p>
        </xdr:txBody>
      </xdr:sp>
    </xdr:grpSp>
    <xdr:clientData/>
  </xdr:twoCellAnchor>
  <xdr:twoCellAnchor>
    <xdr:from>
      <xdr:col>1</xdr:col>
      <xdr:colOff>47625</xdr:colOff>
      <xdr:row>31</xdr:row>
      <xdr:rowOff>85725</xdr:rowOff>
    </xdr:from>
    <xdr:to>
      <xdr:col>3</xdr:col>
      <xdr:colOff>66675</xdr:colOff>
      <xdr:row>33</xdr:row>
      <xdr:rowOff>161925</xdr:rowOff>
    </xdr:to>
    <xdr:sp>
      <xdr:nvSpPr>
        <xdr:cNvPr id="4" name="TextBox 6">
          <a:hlinkClick r:id="rId1"/>
        </xdr:cNvPr>
        <xdr:cNvSpPr txBox="1">
          <a:spLocks noChangeArrowheads="1"/>
        </xdr:cNvSpPr>
      </xdr:nvSpPr>
      <xdr:spPr>
        <a:xfrm>
          <a:off x="428625" y="716280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1200" b="1" i="0" u="none" baseline="0">
              <a:solidFill>
                <a:srgbClr val="FFFFFF"/>
              </a:solidFill>
              <a:latin typeface="Arial"/>
              <a:ea typeface="Arial"/>
              <a:cs typeface="Arial"/>
            </a:rPr>
            <a:t>READ 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17</xdr:row>
      <xdr:rowOff>0</xdr:rowOff>
    </xdr:from>
    <xdr:to>
      <xdr:col>3</xdr:col>
      <xdr:colOff>552450</xdr:colOff>
      <xdr:row>19</xdr:row>
      <xdr:rowOff>104775</xdr:rowOff>
    </xdr:to>
    <xdr:sp>
      <xdr:nvSpPr>
        <xdr:cNvPr id="1" name="Rectangle 1"/>
        <xdr:cNvSpPr>
          <a:spLocks/>
        </xdr:cNvSpPr>
      </xdr:nvSpPr>
      <xdr:spPr>
        <a:xfrm>
          <a:off x="457200" y="3457575"/>
          <a:ext cx="1000125"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xxx </a:t>
          </a:r>
        </a:p>
      </xdr:txBody>
    </xdr:sp>
    <xdr:clientData/>
  </xdr:twoCellAnchor>
  <xdr:oneCellAnchor>
    <xdr:from>
      <xdr:col>3</xdr:col>
      <xdr:colOff>352425</xdr:colOff>
      <xdr:row>12</xdr:row>
      <xdr:rowOff>9525</xdr:rowOff>
    </xdr:from>
    <xdr:ext cx="219075" cy="219075"/>
    <xdr:sp>
      <xdr:nvSpPr>
        <xdr:cNvPr id="2" name="Oval 10"/>
        <xdr:cNvSpPr>
          <a:spLocks/>
        </xdr:cNvSpPr>
      </xdr:nvSpPr>
      <xdr:spPr>
        <a:xfrm>
          <a:off x="1257300" y="2514600"/>
          <a:ext cx="219075" cy="219075"/>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xdr:oneCellAnchor>
  <xdr:twoCellAnchor>
    <xdr:from>
      <xdr:col>1</xdr:col>
      <xdr:colOff>76200</xdr:colOff>
      <xdr:row>1</xdr:row>
      <xdr:rowOff>76200</xdr:rowOff>
    </xdr:from>
    <xdr:to>
      <xdr:col>9</xdr:col>
      <xdr:colOff>561975</xdr:colOff>
      <xdr:row>4</xdr:row>
      <xdr:rowOff>161925</xdr:rowOff>
    </xdr:to>
    <xdr:grpSp>
      <xdr:nvGrpSpPr>
        <xdr:cNvPr id="3" name="Group 10"/>
        <xdr:cNvGrpSpPr>
          <a:grpSpLocks/>
        </xdr:cNvGrpSpPr>
      </xdr:nvGrpSpPr>
      <xdr:grpSpPr>
        <a:xfrm>
          <a:off x="457200" y="76200"/>
          <a:ext cx="6010275" cy="800100"/>
          <a:chOff x="457200" y="76200"/>
          <a:chExt cx="6010275" cy="800100"/>
        </a:xfrm>
        <a:solidFill>
          <a:srgbClr val="FFFFFF"/>
        </a:solidFill>
      </xdr:grpSpPr>
      <xdr:sp>
        <xdr:nvSpPr>
          <xdr:cNvPr id="4" name="Rectangle 8"/>
          <xdr:cNvSpPr>
            <a:spLocks/>
          </xdr:cNvSpPr>
        </xdr:nvSpPr>
        <xdr:spPr>
          <a:xfrm>
            <a:off x="457200" y="76200"/>
            <a:ext cx="6010275" cy="800100"/>
          </a:xfrm>
          <a:prstGeom prst="rect">
            <a:avLst/>
          </a:prstGeom>
          <a:solidFill>
            <a:srgbClr val="6666FF"/>
          </a:solid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sp>
        <xdr:nvSpPr>
          <xdr:cNvPr id="5" name="TextBox 9"/>
          <xdr:cNvSpPr txBox="1">
            <a:spLocks noChangeArrowheads="1"/>
          </xdr:cNvSpPr>
        </xdr:nvSpPr>
        <xdr:spPr>
          <a:xfrm>
            <a:off x="590929" y="162011"/>
            <a:ext cx="5753336" cy="628679"/>
          </a:xfrm>
          <a:prstGeom prst="rect">
            <a:avLst/>
          </a:prstGeom>
          <a:solidFill>
            <a:srgbClr val="6600FF"/>
          </a:solidFill>
          <a:ln w="9525" cmpd="sng">
            <a:noFill/>
          </a:ln>
        </xdr:spPr>
        <xdr:txBody>
          <a:bodyPr vertOverflow="clip" wrap="square" anchor="ctr"/>
          <a:p>
            <a:pPr algn="l">
              <a:defRPr/>
            </a:pPr>
            <a:r>
              <a:rPr lang="en-US" cap="none" sz="1800" b="1" i="0" u="none" baseline="0">
                <a:solidFill>
                  <a:srgbClr val="FFFFFF"/>
                </a:solidFill>
                <a:latin typeface="Arial"/>
                <a:ea typeface="Arial"/>
                <a:cs typeface="Arial"/>
              </a:rPr>
              <a:t>Using the</a:t>
            </a:r>
            <a:r>
              <a:rPr lang="en-US" cap="none" sz="1800" b="1" i="0" u="none" baseline="0">
                <a:solidFill>
                  <a:srgbClr val="FFFFFF"/>
                </a:solidFill>
                <a:latin typeface="Arial"/>
                <a:ea typeface="Arial"/>
                <a:cs typeface="Arial"/>
              </a:rPr>
              <a:t> </a:t>
            </a:r>
            <a:r>
              <a:rPr lang="en-US" cap="none" sz="1800" b="1" i="0" u="none" baseline="0">
                <a:solidFill>
                  <a:srgbClr val="FFFFFF"/>
                </a:solidFill>
                <a:latin typeface="Arial"/>
                <a:ea typeface="Arial"/>
                <a:cs typeface="Arial"/>
              </a:rPr>
              <a:t>Basic Tax</a:t>
            </a:r>
            <a:r>
              <a:rPr lang="en-US" cap="none" sz="1800" b="1" i="0" u="none" baseline="0">
                <a:solidFill>
                  <a:srgbClr val="FFFFFF"/>
                </a:solidFill>
                <a:latin typeface="Arial"/>
                <a:ea typeface="Arial"/>
                <a:cs typeface="Arial"/>
              </a:rPr>
              <a:t> Calculator (BTC)
</a:t>
            </a:r>
            <a:r>
              <a:rPr lang="en-US" cap="none" sz="1800" b="1" i="0" u="none" baseline="0">
                <a:solidFill>
                  <a:srgbClr val="FFFFFF"/>
                </a:solidFill>
                <a:latin typeface="Arial"/>
                <a:ea typeface="Arial"/>
                <a:cs typeface="Arial"/>
              </a:rPr>
              <a:t>(for Companies Filing Form C-S)</a:t>
            </a:r>
          </a:p>
        </xdr:txBody>
      </xdr:sp>
    </xdr:grpSp>
    <xdr:clientData/>
  </xdr:twoCellAnchor>
  <xdr:twoCellAnchor>
    <xdr:from>
      <xdr:col>1</xdr:col>
      <xdr:colOff>66675</xdr:colOff>
      <xdr:row>21</xdr:row>
      <xdr:rowOff>9525</xdr:rowOff>
    </xdr:from>
    <xdr:to>
      <xdr:col>3</xdr:col>
      <xdr:colOff>552450</xdr:colOff>
      <xdr:row>23</xdr:row>
      <xdr:rowOff>114300</xdr:rowOff>
    </xdr:to>
    <xdr:sp>
      <xdr:nvSpPr>
        <xdr:cNvPr id="6" name="Rectangle 1"/>
        <xdr:cNvSpPr>
          <a:spLocks/>
        </xdr:cNvSpPr>
      </xdr:nvSpPr>
      <xdr:spPr>
        <a:xfrm>
          <a:off x="447675" y="4152900"/>
          <a:ext cx="100965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TRIM, PREVIEW &amp; PRINT CURRENT PAGE</a:t>
          </a:r>
        </a:p>
      </xdr:txBody>
    </xdr:sp>
    <xdr:clientData/>
  </xdr:twoCellAnchor>
  <xdr:twoCellAnchor>
    <xdr:from>
      <xdr:col>1</xdr:col>
      <xdr:colOff>66675</xdr:colOff>
      <xdr:row>25</xdr:row>
      <xdr:rowOff>47625</xdr:rowOff>
    </xdr:from>
    <xdr:to>
      <xdr:col>3</xdr:col>
      <xdr:colOff>552450</xdr:colOff>
      <xdr:row>27</xdr:row>
      <xdr:rowOff>142875</xdr:rowOff>
    </xdr:to>
    <xdr:sp>
      <xdr:nvSpPr>
        <xdr:cNvPr id="7" name="Rectangle 1"/>
        <xdr:cNvSpPr>
          <a:spLocks/>
        </xdr:cNvSpPr>
      </xdr:nvSpPr>
      <xdr:spPr>
        <a:xfrm>
          <a:off x="447675" y="4876800"/>
          <a:ext cx="1009650" cy="43815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PREVIEW &amp; PRINT </a:t>
          </a:r>
          <a:r>
            <a:rPr lang="en-US" cap="none" sz="900" b="1" i="0" u="none" baseline="0">
              <a:solidFill>
                <a:srgbClr val="FFFFFF"/>
              </a:solidFill>
              <a:latin typeface="Arial"/>
              <a:ea typeface="Arial"/>
              <a:cs typeface="Arial"/>
            </a:rPr>
            <a:t> ALL SCHEDULES</a:t>
          </a:r>
        </a:p>
      </xdr:txBody>
    </xdr:sp>
    <xdr:clientData/>
  </xdr:twoCellAnchor>
  <xdr:twoCellAnchor>
    <xdr:from>
      <xdr:col>7</xdr:col>
      <xdr:colOff>38100</xdr:colOff>
      <xdr:row>29</xdr:row>
      <xdr:rowOff>114300</xdr:rowOff>
    </xdr:from>
    <xdr:to>
      <xdr:col>8</xdr:col>
      <xdr:colOff>552450</xdr:colOff>
      <xdr:row>31</xdr:row>
      <xdr:rowOff>0</xdr:rowOff>
    </xdr:to>
    <xdr:sp>
      <xdr:nvSpPr>
        <xdr:cNvPr id="8" name="Rectangle 1">
          <a:hlinkClick r:id="rId1"/>
        </xdr:cNvPr>
        <xdr:cNvSpPr>
          <a:spLocks/>
        </xdr:cNvSpPr>
      </xdr:nvSpPr>
      <xdr:spPr>
        <a:xfrm>
          <a:off x="4848225" y="5629275"/>
          <a:ext cx="1019175" cy="285750"/>
        </a:xfrm>
        <a:prstGeom prst="rect">
          <a:avLst/>
        </a:prstGeom>
        <a:solidFill>
          <a:srgbClr val="6600FF"/>
        </a:solidFill>
        <a:ln w="9525" cmpd="sng">
          <a:noFill/>
        </a:ln>
      </xdr:spPr>
      <xdr:txBody>
        <a:bodyPr vertOverflow="clip" wrap="square" lIns="27432" tIns="22860" rIns="27432" bIns="22860" anchor="ctr"/>
        <a:p>
          <a:pPr algn="ctr">
            <a:defRPr/>
          </a:pPr>
          <a:r>
            <a:rPr lang="en-US" cap="none" sz="1200" b="1" i="0" u="none" baseline="0">
              <a:solidFill>
                <a:srgbClr val="FFFFFF"/>
              </a:solidFill>
              <a:latin typeface="Arial"/>
              <a:ea typeface="Arial"/>
              <a:cs typeface="Arial"/>
            </a:rPr>
            <a:t>START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9</xdr:row>
      <xdr:rowOff>76200</xdr:rowOff>
    </xdr:from>
    <xdr:ext cx="171450" cy="209550"/>
    <xdr:sp>
      <xdr:nvSpPr>
        <xdr:cNvPr id="1" name="Oval 19">
          <a:hlinkClick r:id="rId1"/>
        </xdr:cNvPr>
        <xdr:cNvSpPr>
          <a:spLocks/>
        </xdr:cNvSpPr>
      </xdr:nvSpPr>
      <xdr:spPr>
        <a:xfrm>
          <a:off x="561975" y="2105025"/>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twoCellAnchor>
    <xdr:from>
      <xdr:col>2</xdr:col>
      <xdr:colOff>9525</xdr:colOff>
      <xdr:row>15</xdr:row>
      <xdr:rowOff>19050</xdr:rowOff>
    </xdr:from>
    <xdr:to>
      <xdr:col>2</xdr:col>
      <xdr:colOff>1152525</xdr:colOff>
      <xdr:row>17</xdr:row>
      <xdr:rowOff>95250</xdr:rowOff>
    </xdr:to>
    <xdr:sp>
      <xdr:nvSpPr>
        <xdr:cNvPr id="2" name="Rectangle 1">
          <a:hlinkClick r:id="rId2"/>
        </xdr:cNvPr>
        <xdr:cNvSpPr>
          <a:spLocks/>
        </xdr:cNvSpPr>
      </xdr:nvSpPr>
      <xdr:spPr>
        <a:xfrm>
          <a:off x="771525" y="326707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118</xdr:row>
      <xdr:rowOff>9525</xdr:rowOff>
    </xdr:from>
    <xdr:to>
      <xdr:col>3</xdr:col>
      <xdr:colOff>1152525</xdr:colOff>
      <xdr:row>120</xdr:row>
      <xdr:rowOff>85725</xdr:rowOff>
    </xdr:to>
    <xdr:sp>
      <xdr:nvSpPr>
        <xdr:cNvPr id="1" name="Rectangle 34">
          <a:hlinkClick r:id="rId1"/>
        </xdr:cNvPr>
        <xdr:cNvSpPr>
          <a:spLocks/>
        </xdr:cNvSpPr>
      </xdr:nvSpPr>
      <xdr:spPr>
        <a:xfrm>
          <a:off x="1838325" y="21983700"/>
          <a:ext cx="1143000" cy="43815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TOP</a:t>
          </a:r>
        </a:p>
      </xdr:txBody>
    </xdr:sp>
    <xdr:clientData fPrintsWithSheet="0"/>
  </xdr:twoCellAnchor>
  <xdr:twoCellAnchor>
    <xdr:from>
      <xdr:col>3</xdr:col>
      <xdr:colOff>1447800</xdr:colOff>
      <xdr:row>118</xdr:row>
      <xdr:rowOff>19050</xdr:rowOff>
    </xdr:from>
    <xdr:to>
      <xdr:col>3</xdr:col>
      <xdr:colOff>2590800</xdr:colOff>
      <xdr:row>120</xdr:row>
      <xdr:rowOff>95250</xdr:rowOff>
    </xdr:to>
    <xdr:sp macro="[0]!CellsCheck_TaxComp">
      <xdr:nvSpPr>
        <xdr:cNvPr id="2" name="Rectangle 35"/>
        <xdr:cNvSpPr>
          <a:spLocks/>
        </xdr:cNvSpPr>
      </xdr:nvSpPr>
      <xdr:spPr>
        <a:xfrm>
          <a:off x="3276600" y="21993225"/>
          <a:ext cx="1143000" cy="43815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TRIM, PREVIEW &amp; PRINT</a:t>
          </a:r>
          <a:r>
            <a:rPr lang="en-US" cap="none" sz="900" b="1" i="0" u="none" baseline="0">
              <a:solidFill>
                <a:srgbClr val="FFFFFF"/>
              </a:solidFill>
              <a:latin typeface="Arial"/>
              <a:ea typeface="Arial"/>
              <a:cs typeface="Arial"/>
            </a:rPr>
            <a:t> </a:t>
          </a:r>
          <a:r>
            <a:rPr lang="en-US" cap="none" sz="900" b="1" i="0" u="none" baseline="0">
              <a:solidFill>
                <a:srgbClr val="FFFFFF"/>
              </a:solidFill>
              <a:latin typeface="Arial"/>
              <a:ea typeface="Arial"/>
              <a:cs typeface="Arial"/>
            </a:rPr>
            <a:t>CURRENT PAGE</a:t>
          </a:r>
        </a:p>
      </xdr:txBody>
    </xdr:sp>
    <xdr:clientData fPrintsWithSheet="0"/>
  </xdr:twoCellAnchor>
  <xdr:twoCellAnchor>
    <xdr:from>
      <xdr:col>3</xdr:col>
      <xdr:colOff>2857500</xdr:colOff>
      <xdr:row>118</xdr:row>
      <xdr:rowOff>19050</xdr:rowOff>
    </xdr:from>
    <xdr:to>
      <xdr:col>3</xdr:col>
      <xdr:colOff>4000500</xdr:colOff>
      <xdr:row>120</xdr:row>
      <xdr:rowOff>95250</xdr:rowOff>
    </xdr:to>
    <xdr:sp macro="[0]!Printset_All">
      <xdr:nvSpPr>
        <xdr:cNvPr id="3" name="Rectangle 36"/>
        <xdr:cNvSpPr>
          <a:spLocks/>
        </xdr:cNvSpPr>
      </xdr:nvSpPr>
      <xdr:spPr>
        <a:xfrm>
          <a:off x="4686300" y="21993225"/>
          <a:ext cx="1143000" cy="43815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0" anchor="ctr"/>
        <a:p>
          <a:pPr algn="ctr">
            <a:defRPr/>
          </a:pPr>
          <a:r>
            <a:rPr lang="en-US" cap="none" sz="900" b="1" i="0" u="none" baseline="0">
              <a:solidFill>
                <a:srgbClr val="FFFFFF"/>
              </a:solidFill>
              <a:latin typeface="Arial"/>
              <a:ea typeface="Arial"/>
              <a:cs typeface="Arial"/>
            </a:rPr>
            <a:t>PREVIEW &amp; PRINT ALL S</a:t>
          </a:r>
          <a:r>
            <a:rPr lang="en-US" cap="none" sz="900" b="1" i="0" u="none" baseline="0">
              <a:solidFill>
                <a:srgbClr val="FFFFFF"/>
              </a:solidFill>
              <a:latin typeface="Arial"/>
              <a:ea typeface="Arial"/>
              <a:cs typeface="Arial"/>
            </a:rPr>
            <a:t>CHEDULES</a:t>
          </a:r>
        </a:p>
      </xdr:txBody>
    </xdr:sp>
    <xdr:clientData fPrintsWithSheet="0"/>
  </xdr:twoCellAnchor>
  <xdr:oneCellAnchor>
    <xdr:from>
      <xdr:col>2</xdr:col>
      <xdr:colOff>857250</xdr:colOff>
      <xdr:row>72</xdr:row>
      <xdr:rowOff>9525</xdr:rowOff>
    </xdr:from>
    <xdr:ext cx="161925" cy="152400"/>
    <xdr:sp>
      <xdr:nvSpPr>
        <xdr:cNvPr id="4" name="Oval 45">
          <a:hlinkClick r:id="rId2"/>
        </xdr:cNvPr>
        <xdr:cNvSpPr>
          <a:spLocks/>
        </xdr:cNvSpPr>
      </xdr:nvSpPr>
      <xdr:spPr>
        <a:xfrm>
          <a:off x="1666875" y="13658850"/>
          <a:ext cx="161925" cy="15240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2</xdr:col>
      <xdr:colOff>847725</xdr:colOff>
      <xdr:row>80</xdr:row>
      <xdr:rowOff>19050</xdr:rowOff>
    </xdr:from>
    <xdr:ext cx="161925" cy="161925"/>
    <xdr:sp>
      <xdr:nvSpPr>
        <xdr:cNvPr id="5" name="Oval 46">
          <a:hlinkClick r:id="rId3"/>
        </xdr:cNvPr>
        <xdr:cNvSpPr>
          <a:spLocks/>
        </xdr:cNvSpPr>
      </xdr:nvSpPr>
      <xdr:spPr>
        <a:xfrm>
          <a:off x="1657350" y="15116175"/>
          <a:ext cx="161925" cy="161925"/>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2</xdr:col>
      <xdr:colOff>847725</xdr:colOff>
      <xdr:row>96</xdr:row>
      <xdr:rowOff>19050</xdr:rowOff>
    </xdr:from>
    <xdr:ext cx="161925" cy="161925"/>
    <xdr:sp>
      <xdr:nvSpPr>
        <xdr:cNvPr id="6" name="Oval 47">
          <a:hlinkClick r:id="rId4"/>
        </xdr:cNvPr>
        <xdr:cNvSpPr>
          <a:spLocks/>
        </xdr:cNvSpPr>
      </xdr:nvSpPr>
      <xdr:spPr>
        <a:xfrm>
          <a:off x="1657350" y="18011775"/>
          <a:ext cx="161925" cy="161925"/>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2</xdr:col>
      <xdr:colOff>847725</xdr:colOff>
      <xdr:row>63</xdr:row>
      <xdr:rowOff>19050</xdr:rowOff>
    </xdr:from>
    <xdr:ext cx="161925" cy="161925"/>
    <xdr:sp>
      <xdr:nvSpPr>
        <xdr:cNvPr id="7" name="Oval 45">
          <a:hlinkClick r:id="rId5"/>
        </xdr:cNvPr>
        <xdr:cNvSpPr>
          <a:spLocks/>
        </xdr:cNvSpPr>
      </xdr:nvSpPr>
      <xdr:spPr>
        <a:xfrm>
          <a:off x="1657350" y="12039600"/>
          <a:ext cx="161925" cy="161925"/>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twoCellAnchor>
    <xdr:from>
      <xdr:col>3</xdr:col>
      <xdr:colOff>4286250</xdr:colOff>
      <xdr:row>118</xdr:row>
      <xdr:rowOff>19050</xdr:rowOff>
    </xdr:from>
    <xdr:to>
      <xdr:col>3</xdr:col>
      <xdr:colOff>5429250</xdr:colOff>
      <xdr:row>120</xdr:row>
      <xdr:rowOff>95250</xdr:rowOff>
    </xdr:to>
    <xdr:sp macro="[0]!Printset_All">
      <xdr:nvSpPr>
        <xdr:cNvPr id="8" name="Rectangle 36">
          <a:hlinkClick r:id="rId6"/>
        </xdr:cNvPr>
        <xdr:cNvSpPr>
          <a:spLocks/>
        </xdr:cNvSpPr>
      </xdr:nvSpPr>
      <xdr:spPr>
        <a:xfrm>
          <a:off x="6115050" y="21993225"/>
          <a:ext cx="1143000" cy="43815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0" anchor="ctr"/>
        <a:p>
          <a:pPr algn="ctr">
            <a:defRPr/>
          </a:pPr>
          <a:r>
            <a:rPr lang="en-US" cap="none" sz="900" b="1" i="0" u="none" baseline="0">
              <a:solidFill>
                <a:srgbClr val="FFFFFF"/>
              </a:solidFill>
              <a:latin typeface="Arial"/>
              <a:ea typeface="Arial"/>
              <a:cs typeface="Arial"/>
            </a:rPr>
            <a:t>GO TO NOTES</a:t>
          </a:r>
        </a:p>
      </xdr:txBody>
    </xdr:sp>
    <xdr:clientData fPrintsWithSheet="0"/>
  </xdr:twoCellAnchor>
  <xdr:oneCellAnchor>
    <xdr:from>
      <xdr:col>2</xdr:col>
      <xdr:colOff>857250</xdr:colOff>
      <xdr:row>7</xdr:row>
      <xdr:rowOff>19050</xdr:rowOff>
    </xdr:from>
    <xdr:ext cx="161925" cy="161925"/>
    <xdr:sp>
      <xdr:nvSpPr>
        <xdr:cNvPr id="9" name="Oval 42">
          <a:hlinkClick r:id="rId7"/>
        </xdr:cNvPr>
        <xdr:cNvSpPr>
          <a:spLocks/>
        </xdr:cNvSpPr>
      </xdr:nvSpPr>
      <xdr:spPr>
        <a:xfrm>
          <a:off x="1666875" y="1905000"/>
          <a:ext cx="161925" cy="161925"/>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twoCellAnchor>
    <xdr:from>
      <xdr:col>3</xdr:col>
      <xdr:colOff>0</xdr:colOff>
      <xdr:row>13</xdr:row>
      <xdr:rowOff>9525</xdr:rowOff>
    </xdr:from>
    <xdr:to>
      <xdr:col>5</xdr:col>
      <xdr:colOff>0</xdr:colOff>
      <xdr:row>14</xdr:row>
      <xdr:rowOff>0</xdr:rowOff>
    </xdr:to>
    <xdr:sp macro="[0]!Insert_TaxComp_Inc">
      <xdr:nvSpPr>
        <xdr:cNvPr id="10" name="Rectangle 35"/>
        <xdr:cNvSpPr>
          <a:spLocks/>
        </xdr:cNvSpPr>
      </xdr:nvSpPr>
      <xdr:spPr>
        <a:xfrm>
          <a:off x="1828800" y="2981325"/>
          <a:ext cx="7010400" cy="171450"/>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           (Click here first if Additional Row is required for 'Others')</a:t>
          </a:r>
        </a:p>
      </xdr:txBody>
    </xdr:sp>
    <xdr:clientData fPrintsWithSheet="0"/>
  </xdr:twoCellAnchor>
  <xdr:twoCellAnchor>
    <xdr:from>
      <xdr:col>3</xdr:col>
      <xdr:colOff>0</xdr:colOff>
      <xdr:row>56</xdr:row>
      <xdr:rowOff>0</xdr:rowOff>
    </xdr:from>
    <xdr:to>
      <xdr:col>5</xdr:col>
      <xdr:colOff>0</xdr:colOff>
      <xdr:row>56</xdr:row>
      <xdr:rowOff>161925</xdr:rowOff>
    </xdr:to>
    <xdr:sp macro="[0]!Insert_TaxComp_Exp">
      <xdr:nvSpPr>
        <xdr:cNvPr id="11" name="Rectangle 35"/>
        <xdr:cNvSpPr>
          <a:spLocks/>
        </xdr:cNvSpPr>
      </xdr:nvSpPr>
      <xdr:spPr>
        <a:xfrm>
          <a:off x="1828800" y="10753725"/>
          <a:ext cx="7010400" cy="161925"/>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           (Click here first if Additional Row is required for 'Others')</a:t>
          </a:r>
        </a:p>
      </xdr:txBody>
    </xdr:sp>
    <xdr:clientData fPrintsWithSheet="0"/>
  </xdr:twoCellAnchor>
  <xdr:twoCellAnchor>
    <xdr:from>
      <xdr:col>3</xdr:col>
      <xdr:colOff>0</xdr:colOff>
      <xdr:row>89</xdr:row>
      <xdr:rowOff>9525</xdr:rowOff>
    </xdr:from>
    <xdr:to>
      <xdr:col>5</xdr:col>
      <xdr:colOff>0</xdr:colOff>
      <xdr:row>90</xdr:row>
      <xdr:rowOff>0</xdr:rowOff>
    </xdr:to>
    <xdr:sp macro="[0]!Insert_TaxComp_Oth">
      <xdr:nvSpPr>
        <xdr:cNvPr id="12" name="Rectangle 35"/>
        <xdr:cNvSpPr>
          <a:spLocks/>
        </xdr:cNvSpPr>
      </xdr:nvSpPr>
      <xdr:spPr>
        <a:xfrm>
          <a:off x="1828800" y="16735425"/>
          <a:ext cx="7010400" cy="171450"/>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           (Click here first if Additional Row is required for 'Others')</a:t>
          </a:r>
        </a:p>
      </xdr:txBody>
    </xdr:sp>
    <xdr:clientData fPrintsWithSheet="0"/>
  </xdr:twoCellAnchor>
  <xdr:oneCellAnchor>
    <xdr:from>
      <xdr:col>2</xdr:col>
      <xdr:colOff>857250</xdr:colOff>
      <xdr:row>74</xdr:row>
      <xdr:rowOff>19050</xdr:rowOff>
    </xdr:from>
    <xdr:ext cx="161925" cy="152400"/>
    <xdr:sp>
      <xdr:nvSpPr>
        <xdr:cNvPr id="13" name="Oval 46">
          <a:hlinkClick r:id="rId8"/>
        </xdr:cNvPr>
        <xdr:cNvSpPr>
          <a:spLocks/>
        </xdr:cNvSpPr>
      </xdr:nvSpPr>
      <xdr:spPr>
        <a:xfrm>
          <a:off x="1666875" y="14030325"/>
          <a:ext cx="161925" cy="15240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twoCellAnchor>
    <xdr:from>
      <xdr:col>3</xdr:col>
      <xdr:colOff>0</xdr:colOff>
      <xdr:row>25</xdr:row>
      <xdr:rowOff>9525</xdr:rowOff>
    </xdr:from>
    <xdr:to>
      <xdr:col>5</xdr:col>
      <xdr:colOff>0</xdr:colOff>
      <xdr:row>26</xdr:row>
      <xdr:rowOff>0</xdr:rowOff>
    </xdr:to>
    <xdr:sp macro="[0]!Insert_TaxComp_NR">
      <xdr:nvSpPr>
        <xdr:cNvPr id="14" name="Rectangle 35"/>
        <xdr:cNvSpPr>
          <a:spLocks/>
        </xdr:cNvSpPr>
      </xdr:nvSpPr>
      <xdr:spPr>
        <a:xfrm>
          <a:off x="1828800" y="5153025"/>
          <a:ext cx="7010400" cy="171450"/>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           (Click here first if Additional Row is required for 'Others')</a:t>
          </a:r>
        </a:p>
      </xdr:txBody>
    </xdr:sp>
    <xdr:clientData fPrintsWithSheet="0"/>
  </xdr:twoCellAnchor>
  <xdr:oneCellAnchor>
    <xdr:from>
      <xdr:col>2</xdr:col>
      <xdr:colOff>847725</xdr:colOff>
      <xdr:row>68</xdr:row>
      <xdr:rowOff>19050</xdr:rowOff>
    </xdr:from>
    <xdr:ext cx="161925" cy="161925"/>
    <xdr:sp>
      <xdr:nvSpPr>
        <xdr:cNvPr id="15" name="Oval 46">
          <a:hlinkClick r:id="rId9"/>
        </xdr:cNvPr>
        <xdr:cNvSpPr>
          <a:spLocks/>
        </xdr:cNvSpPr>
      </xdr:nvSpPr>
      <xdr:spPr>
        <a:xfrm>
          <a:off x="1657350" y="12944475"/>
          <a:ext cx="161925" cy="161925"/>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2</xdr:col>
      <xdr:colOff>838200</xdr:colOff>
      <xdr:row>106</xdr:row>
      <xdr:rowOff>19050</xdr:rowOff>
    </xdr:from>
    <xdr:ext cx="161925" cy="161925"/>
    <xdr:sp>
      <xdr:nvSpPr>
        <xdr:cNvPr id="16" name="Oval 38">
          <a:hlinkClick r:id="rId10"/>
        </xdr:cNvPr>
        <xdr:cNvSpPr>
          <a:spLocks/>
        </xdr:cNvSpPr>
      </xdr:nvSpPr>
      <xdr:spPr>
        <a:xfrm>
          <a:off x="1647825" y="19821525"/>
          <a:ext cx="161925" cy="161925"/>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twoCellAnchor>
    <xdr:from>
      <xdr:col>9</xdr:col>
      <xdr:colOff>9525</xdr:colOff>
      <xdr:row>60</xdr:row>
      <xdr:rowOff>95250</xdr:rowOff>
    </xdr:from>
    <xdr:to>
      <xdr:col>9</xdr:col>
      <xdr:colOff>590550</xdr:colOff>
      <xdr:row>60</xdr:row>
      <xdr:rowOff>104775</xdr:rowOff>
    </xdr:to>
    <xdr:sp>
      <xdr:nvSpPr>
        <xdr:cNvPr id="17" name="Straight Connector 84"/>
        <xdr:cNvSpPr>
          <a:spLocks/>
        </xdr:cNvSpPr>
      </xdr:nvSpPr>
      <xdr:spPr>
        <a:xfrm flipV="1">
          <a:off x="9744075" y="11572875"/>
          <a:ext cx="581025" cy="9525"/>
        </a:xfrm>
        <a:prstGeom prst="line">
          <a:avLst/>
        </a:prstGeom>
        <a:noFill/>
        <a:ln w="9525" cmpd="sng">
          <a:solidFill>
            <a:srgbClr val="F2088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66</xdr:row>
      <xdr:rowOff>95250</xdr:rowOff>
    </xdr:from>
    <xdr:to>
      <xdr:col>9</xdr:col>
      <xdr:colOff>400050</xdr:colOff>
      <xdr:row>66</xdr:row>
      <xdr:rowOff>95250</xdr:rowOff>
    </xdr:to>
    <xdr:sp>
      <xdr:nvSpPr>
        <xdr:cNvPr id="18" name="Straight Connector 86"/>
        <xdr:cNvSpPr>
          <a:spLocks/>
        </xdr:cNvSpPr>
      </xdr:nvSpPr>
      <xdr:spPr>
        <a:xfrm>
          <a:off x="9734550" y="12658725"/>
          <a:ext cx="400050" cy="0"/>
        </a:xfrm>
        <a:prstGeom prst="line">
          <a:avLst/>
        </a:prstGeom>
        <a:noFill/>
        <a:ln w="9525" cmpd="sng">
          <a:solidFill>
            <a:srgbClr val="F2088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400050</xdr:colOff>
      <xdr:row>60</xdr:row>
      <xdr:rowOff>95250</xdr:rowOff>
    </xdr:from>
    <xdr:to>
      <xdr:col>9</xdr:col>
      <xdr:colOff>400050</xdr:colOff>
      <xdr:row>66</xdr:row>
      <xdr:rowOff>104775</xdr:rowOff>
    </xdr:to>
    <xdr:sp>
      <xdr:nvSpPr>
        <xdr:cNvPr id="19" name="Straight Connector 88"/>
        <xdr:cNvSpPr>
          <a:spLocks/>
        </xdr:cNvSpPr>
      </xdr:nvSpPr>
      <xdr:spPr>
        <a:xfrm>
          <a:off x="10134600" y="11572875"/>
          <a:ext cx="0" cy="1095375"/>
        </a:xfrm>
        <a:prstGeom prst="line">
          <a:avLst/>
        </a:prstGeom>
        <a:noFill/>
        <a:ln w="9525" cmpd="sng">
          <a:solidFill>
            <a:srgbClr val="F2088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2447925</xdr:colOff>
      <xdr:row>9</xdr:row>
      <xdr:rowOff>0</xdr:rowOff>
    </xdr:from>
    <xdr:to>
      <xdr:col>3</xdr:col>
      <xdr:colOff>6010275</xdr:colOff>
      <xdr:row>9</xdr:row>
      <xdr:rowOff>133350</xdr:rowOff>
    </xdr:to>
    <xdr:sp macro="[0]!Exp_Coll_Less_Separate_Source_Income">
      <xdr:nvSpPr>
        <xdr:cNvPr id="20" name="Rectangle 35"/>
        <xdr:cNvSpPr>
          <a:spLocks/>
        </xdr:cNvSpPr>
      </xdr:nvSpPr>
      <xdr:spPr>
        <a:xfrm>
          <a:off x="4276725" y="2247900"/>
          <a:ext cx="3562350" cy="133350"/>
        </a:xfrm>
        <a:prstGeom prst="rect">
          <a:avLst/>
        </a:prstGeom>
        <a:solidFill>
          <a:srgbClr val="FAC090"/>
        </a:solidFill>
        <a:ln w="9525" cmpd="sng">
          <a:noFill/>
        </a:ln>
      </xdr:spPr>
      <xdr:txBody>
        <a:bodyPr vertOverflow="clip" wrap="square" lIns="27432" tIns="22860" rIns="27432" bIns="22860" anchor="ctr"/>
        <a:p>
          <a:pPr algn="l">
            <a:defRPr/>
          </a:pPr>
          <a:r>
            <a:rPr lang="en-US" cap="none" sz="900" b="1" i="0" u="none" baseline="0">
              <a:solidFill>
                <a:srgbClr val="000000"/>
              </a:solidFill>
              <a:latin typeface="Arial"/>
              <a:ea typeface="Arial"/>
              <a:cs typeface="Arial"/>
            </a:rPr>
            <a:t>   (Click here to Expand / Collapse </a:t>
          </a:r>
          <a:r>
            <a:rPr lang="en-US" cap="none" sz="900" b="1" i="0" u="none" baseline="0">
              <a:solidFill>
                <a:srgbClr val="0000FF"/>
              </a:solidFill>
              <a:latin typeface="Arial"/>
              <a:ea typeface="Arial"/>
              <a:cs typeface="Arial"/>
            </a:rPr>
            <a:t>Separate Source Income</a:t>
          </a:r>
          <a:r>
            <a:rPr lang="en-US" cap="none" sz="900" b="1" i="0" u="none" baseline="0">
              <a:solidFill>
                <a:srgbClr val="000000"/>
              </a:solidFill>
              <a:latin typeface="Arial"/>
              <a:ea typeface="Arial"/>
              <a:cs typeface="Arial"/>
            </a:rPr>
            <a:t>)</a:t>
          </a:r>
        </a:p>
      </xdr:txBody>
    </xdr:sp>
    <xdr:clientData fPrintsWithSheet="0"/>
  </xdr:twoCellAnchor>
  <xdr:twoCellAnchor>
    <xdr:from>
      <xdr:col>3</xdr:col>
      <xdr:colOff>2447925</xdr:colOff>
      <xdr:row>19</xdr:row>
      <xdr:rowOff>0</xdr:rowOff>
    </xdr:from>
    <xdr:to>
      <xdr:col>3</xdr:col>
      <xdr:colOff>6010275</xdr:colOff>
      <xdr:row>19</xdr:row>
      <xdr:rowOff>133350</xdr:rowOff>
    </xdr:to>
    <xdr:sp macro="[0]!Exp_Coll_Less_Non_Taxable_Income">
      <xdr:nvSpPr>
        <xdr:cNvPr id="21" name="Rectangle 35"/>
        <xdr:cNvSpPr>
          <a:spLocks/>
        </xdr:cNvSpPr>
      </xdr:nvSpPr>
      <xdr:spPr>
        <a:xfrm>
          <a:off x="4276725" y="4057650"/>
          <a:ext cx="3562350" cy="133350"/>
        </a:xfrm>
        <a:prstGeom prst="rect">
          <a:avLst/>
        </a:prstGeom>
        <a:solidFill>
          <a:srgbClr val="FAC090"/>
        </a:solidFill>
        <a:ln w="9525" cmpd="sng">
          <a:noFill/>
        </a:ln>
      </xdr:spPr>
      <xdr:txBody>
        <a:bodyPr vertOverflow="clip" wrap="square" lIns="27432" tIns="22860" rIns="27432" bIns="22860" anchor="ctr"/>
        <a:p>
          <a:pPr algn="l">
            <a:defRPr/>
          </a:pPr>
          <a:r>
            <a:rPr lang="en-US" cap="none" sz="900" b="1" i="0" u="none" baseline="0">
              <a:solidFill>
                <a:srgbClr val="000000"/>
              </a:solidFill>
              <a:latin typeface="Arial"/>
              <a:ea typeface="Arial"/>
              <a:cs typeface="Arial"/>
            </a:rPr>
            <a:t>      (Click here to Expand / Collapse </a:t>
          </a:r>
          <a:r>
            <a:rPr lang="en-US" cap="none" sz="900" b="1" i="0" u="none" baseline="0">
              <a:solidFill>
                <a:srgbClr val="0000FF"/>
              </a:solidFill>
              <a:latin typeface="Arial"/>
              <a:ea typeface="Arial"/>
              <a:cs typeface="Arial"/>
            </a:rPr>
            <a:t>Non-Taxable Income</a:t>
          </a:r>
          <a:r>
            <a:rPr lang="en-US" cap="none" sz="900" b="1" i="0" u="none" baseline="0">
              <a:solidFill>
                <a:srgbClr val="000000"/>
              </a:solidFill>
              <a:latin typeface="Arial"/>
              <a:ea typeface="Arial"/>
              <a:cs typeface="Arial"/>
            </a:rPr>
            <a:t>)</a:t>
          </a:r>
        </a:p>
      </xdr:txBody>
    </xdr:sp>
    <xdr:clientData fPrintsWithSheet="0"/>
  </xdr:twoCellAnchor>
  <xdr:twoCellAnchor>
    <xdr:from>
      <xdr:col>3</xdr:col>
      <xdr:colOff>152400</xdr:colOff>
      <xdr:row>23</xdr:row>
      <xdr:rowOff>9525</xdr:rowOff>
    </xdr:from>
    <xdr:to>
      <xdr:col>3</xdr:col>
      <xdr:colOff>314325</xdr:colOff>
      <xdr:row>23</xdr:row>
      <xdr:rowOff>161925</xdr:rowOff>
    </xdr:to>
    <xdr:sp>
      <xdr:nvSpPr>
        <xdr:cNvPr id="22" name="Oval 1">
          <a:hlinkClick r:id="rId11"/>
        </xdr:cNvPr>
        <xdr:cNvSpPr>
          <a:spLocks/>
        </xdr:cNvSpPr>
      </xdr:nvSpPr>
      <xdr:spPr>
        <a:xfrm>
          <a:off x="1981200" y="4791075"/>
          <a:ext cx="161925" cy="152400"/>
        </a:xfrm>
        <a:prstGeom prst="ellipse">
          <a:avLst/>
        </a:prstGeom>
        <a:solidFill>
          <a:srgbClr val="0066FF"/>
        </a:solidFill>
        <a:ln w="9525" cmpd="sng">
          <a:solidFill>
            <a:srgbClr val="0066FF"/>
          </a:solidFill>
          <a:headEnd type="none"/>
          <a:tailEnd type="none"/>
        </a:ln>
      </xdr:spPr>
      <xdr:txBody>
        <a:bodyPr vertOverflow="clip" wrap="square" lIns="18288" tIns="0" rIns="0" bIns="0"/>
        <a:p>
          <a:pPr algn="l">
            <a:defRPr/>
          </a:pPr>
          <a:r>
            <a:rPr lang="en-US" cap="none" sz="1100" b="0" i="1" u="none" baseline="0">
              <a:solidFill>
                <a:srgbClr val="000000"/>
              </a:solidFill>
            </a:rPr>
            <a:t> i</a:t>
          </a:r>
        </a:p>
      </xdr:txBody>
    </xdr:sp>
    <xdr:clientData fPrintsWithSheet="0"/>
  </xdr:twoCellAnchor>
  <xdr:twoCellAnchor>
    <xdr:from>
      <xdr:col>3</xdr:col>
      <xdr:colOff>152400</xdr:colOff>
      <xdr:row>22</xdr:row>
      <xdr:rowOff>9525</xdr:rowOff>
    </xdr:from>
    <xdr:to>
      <xdr:col>3</xdr:col>
      <xdr:colOff>314325</xdr:colOff>
      <xdr:row>22</xdr:row>
      <xdr:rowOff>161925</xdr:rowOff>
    </xdr:to>
    <xdr:sp>
      <xdr:nvSpPr>
        <xdr:cNvPr id="23" name="Oval 49">
          <a:hlinkClick r:id="rId12"/>
        </xdr:cNvPr>
        <xdr:cNvSpPr>
          <a:spLocks/>
        </xdr:cNvSpPr>
      </xdr:nvSpPr>
      <xdr:spPr>
        <a:xfrm>
          <a:off x="1981200" y="4610100"/>
          <a:ext cx="161925" cy="152400"/>
        </a:xfrm>
        <a:prstGeom prst="ellipse">
          <a:avLst/>
        </a:prstGeom>
        <a:solidFill>
          <a:srgbClr val="0066FF"/>
        </a:solidFill>
        <a:ln w="9525" cmpd="sng">
          <a:solidFill>
            <a:srgbClr val="0066FF"/>
          </a:solidFill>
          <a:headEnd type="none"/>
          <a:tailEnd type="none"/>
        </a:ln>
      </xdr:spPr>
      <xdr:txBody>
        <a:bodyPr vertOverflow="clip" wrap="square" lIns="18288" tIns="0" rIns="0" bIns="0"/>
        <a:p>
          <a:pPr algn="l">
            <a:defRPr/>
          </a:pPr>
          <a:r>
            <a:rPr lang="en-US" cap="none" sz="1100" b="0" i="1" u="none" baseline="0">
              <a:solidFill>
                <a:srgbClr val="000000"/>
              </a:solidFill>
            </a:rPr>
            <a:t> i</a:t>
          </a:r>
        </a:p>
      </xdr:txBody>
    </xdr:sp>
    <xdr:clientData fPrintsWithSheet="0"/>
  </xdr:twoCellAnchor>
  <xdr:twoCellAnchor>
    <xdr:from>
      <xdr:col>3</xdr:col>
      <xdr:colOff>152400</xdr:colOff>
      <xdr:row>20</xdr:row>
      <xdr:rowOff>9525</xdr:rowOff>
    </xdr:from>
    <xdr:to>
      <xdr:col>3</xdr:col>
      <xdr:colOff>314325</xdr:colOff>
      <xdr:row>20</xdr:row>
      <xdr:rowOff>161925</xdr:rowOff>
    </xdr:to>
    <xdr:sp>
      <xdr:nvSpPr>
        <xdr:cNvPr id="24" name="Oval 50">
          <a:hlinkClick r:id="rId13"/>
        </xdr:cNvPr>
        <xdr:cNvSpPr>
          <a:spLocks/>
        </xdr:cNvSpPr>
      </xdr:nvSpPr>
      <xdr:spPr>
        <a:xfrm>
          <a:off x="1981200" y="4248150"/>
          <a:ext cx="161925" cy="152400"/>
        </a:xfrm>
        <a:prstGeom prst="ellipse">
          <a:avLst/>
        </a:prstGeom>
        <a:solidFill>
          <a:srgbClr val="0066FF"/>
        </a:solidFill>
        <a:ln w="9525" cmpd="sng">
          <a:solidFill>
            <a:srgbClr val="0066FF"/>
          </a:solidFill>
          <a:headEnd type="none"/>
          <a:tailEnd type="none"/>
        </a:ln>
      </xdr:spPr>
      <xdr:txBody>
        <a:bodyPr vertOverflow="clip" wrap="square" lIns="18288" tIns="0" rIns="0" bIns="0"/>
        <a:p>
          <a:pPr algn="l">
            <a:defRPr/>
          </a:pPr>
          <a:r>
            <a:rPr lang="en-US" cap="none" sz="1100" b="0" i="1" u="none" baseline="0">
              <a:solidFill>
                <a:srgbClr val="000000"/>
              </a:solidFill>
            </a:rPr>
            <a:t> i</a:t>
          </a:r>
        </a:p>
      </xdr:txBody>
    </xdr:sp>
    <xdr:clientData fPrintsWithSheet="0"/>
  </xdr:twoCellAnchor>
  <xdr:twoCellAnchor>
    <xdr:from>
      <xdr:col>3</xdr:col>
      <xdr:colOff>2447925</xdr:colOff>
      <xdr:row>32</xdr:row>
      <xdr:rowOff>9525</xdr:rowOff>
    </xdr:from>
    <xdr:to>
      <xdr:col>3</xdr:col>
      <xdr:colOff>6010275</xdr:colOff>
      <xdr:row>32</xdr:row>
      <xdr:rowOff>142875</xdr:rowOff>
    </xdr:to>
    <xdr:sp macro="[0]!Exp_Coll_Less_Non_Tax_Deductible_Expenses">
      <xdr:nvSpPr>
        <xdr:cNvPr id="25" name="Rectangle 35"/>
        <xdr:cNvSpPr>
          <a:spLocks/>
        </xdr:cNvSpPr>
      </xdr:nvSpPr>
      <xdr:spPr>
        <a:xfrm>
          <a:off x="4276725" y="6419850"/>
          <a:ext cx="3562350" cy="133350"/>
        </a:xfrm>
        <a:prstGeom prst="rect">
          <a:avLst/>
        </a:prstGeom>
        <a:solidFill>
          <a:srgbClr val="FAC090"/>
        </a:solidFill>
        <a:ln w="9525" cmpd="sng">
          <a:noFill/>
        </a:ln>
      </xdr:spPr>
      <xdr:txBody>
        <a:bodyPr vertOverflow="clip" wrap="square" lIns="27432" tIns="22860" rIns="27432" bIns="22860" anchor="ctr"/>
        <a:p>
          <a:pPr algn="l">
            <a:defRPr/>
          </a:pPr>
          <a:r>
            <a:rPr lang="en-US" cap="none" sz="900" b="1" i="0" u="none" baseline="0">
              <a:solidFill>
                <a:srgbClr val="000000"/>
              </a:solidFill>
              <a:latin typeface="Arial"/>
              <a:ea typeface="Arial"/>
              <a:cs typeface="Arial"/>
            </a:rPr>
            <a:t> (Click here to Expand / Collapse </a:t>
          </a:r>
          <a:r>
            <a:rPr lang="en-US" cap="none" sz="900" b="1" i="0" u="none" baseline="0">
              <a:solidFill>
                <a:srgbClr val="0000FF"/>
              </a:solidFill>
              <a:latin typeface="Arial"/>
              <a:ea typeface="Arial"/>
              <a:cs typeface="Arial"/>
            </a:rPr>
            <a:t>Non-Tax Deductible Expenses</a:t>
          </a:r>
          <a:r>
            <a:rPr lang="en-US" cap="none" sz="900" b="1" i="0" u="none" baseline="0">
              <a:solidFill>
                <a:srgbClr val="000000"/>
              </a:solidFill>
              <a:latin typeface="Arial"/>
              <a:ea typeface="Arial"/>
              <a:cs typeface="Arial"/>
            </a:rPr>
            <a:t>)</a:t>
          </a:r>
        </a:p>
      </xdr:txBody>
    </xdr:sp>
    <xdr:clientData fPrintsWithSheet="0"/>
  </xdr:twoCellAnchor>
  <xdr:twoCellAnchor>
    <xdr:from>
      <xdr:col>3</xdr:col>
      <xdr:colOff>180975</xdr:colOff>
      <xdr:row>49</xdr:row>
      <xdr:rowOff>9525</xdr:rowOff>
    </xdr:from>
    <xdr:to>
      <xdr:col>3</xdr:col>
      <xdr:colOff>342900</xdr:colOff>
      <xdr:row>49</xdr:row>
      <xdr:rowOff>161925</xdr:rowOff>
    </xdr:to>
    <xdr:sp>
      <xdr:nvSpPr>
        <xdr:cNvPr id="26" name="Oval 53">
          <a:hlinkClick r:id="rId14"/>
        </xdr:cNvPr>
        <xdr:cNvSpPr>
          <a:spLocks/>
        </xdr:cNvSpPr>
      </xdr:nvSpPr>
      <xdr:spPr>
        <a:xfrm>
          <a:off x="2009775" y="9496425"/>
          <a:ext cx="161925" cy="152400"/>
        </a:xfrm>
        <a:prstGeom prst="ellipse">
          <a:avLst/>
        </a:prstGeom>
        <a:solidFill>
          <a:srgbClr val="0066FF"/>
        </a:solidFill>
        <a:ln w="9525" cmpd="sng">
          <a:solidFill>
            <a:srgbClr val="0066FF"/>
          </a:solidFill>
          <a:headEnd type="none"/>
          <a:tailEnd type="none"/>
        </a:ln>
      </xdr:spPr>
      <xdr:txBody>
        <a:bodyPr vertOverflow="clip" wrap="square" lIns="18288" tIns="0" rIns="0" bIns="0"/>
        <a:p>
          <a:pPr algn="l">
            <a:defRPr/>
          </a:pPr>
          <a:r>
            <a:rPr lang="en-US" cap="none" sz="1100" b="0" i="1" u="none" baseline="0">
              <a:solidFill>
                <a:srgbClr val="000000"/>
              </a:solidFill>
            </a:rPr>
            <a:t> i</a:t>
          </a:r>
        </a:p>
      </xdr:txBody>
    </xdr:sp>
    <xdr:clientData fPrintsWithSheet="0"/>
  </xdr:twoCellAnchor>
  <xdr:twoCellAnchor>
    <xdr:from>
      <xdr:col>3</xdr:col>
      <xdr:colOff>171450</xdr:colOff>
      <xdr:row>35</xdr:row>
      <xdr:rowOff>9525</xdr:rowOff>
    </xdr:from>
    <xdr:to>
      <xdr:col>3</xdr:col>
      <xdr:colOff>333375</xdr:colOff>
      <xdr:row>35</xdr:row>
      <xdr:rowOff>161925</xdr:rowOff>
    </xdr:to>
    <xdr:sp>
      <xdr:nvSpPr>
        <xdr:cNvPr id="27" name="Oval 54">
          <a:hlinkClick r:id="rId15"/>
        </xdr:cNvPr>
        <xdr:cNvSpPr>
          <a:spLocks/>
        </xdr:cNvSpPr>
      </xdr:nvSpPr>
      <xdr:spPr>
        <a:xfrm>
          <a:off x="2000250" y="6962775"/>
          <a:ext cx="161925" cy="152400"/>
        </a:xfrm>
        <a:prstGeom prst="ellipse">
          <a:avLst/>
        </a:prstGeom>
        <a:solidFill>
          <a:srgbClr val="0066FF"/>
        </a:solidFill>
        <a:ln w="9525" cmpd="sng">
          <a:solidFill>
            <a:srgbClr val="0066FF"/>
          </a:solidFill>
          <a:headEnd type="none"/>
          <a:tailEnd type="none"/>
        </a:ln>
      </xdr:spPr>
      <xdr:txBody>
        <a:bodyPr vertOverflow="clip" wrap="square" lIns="18288" tIns="0" rIns="0" bIns="0"/>
        <a:p>
          <a:pPr algn="l">
            <a:defRPr/>
          </a:pPr>
          <a:r>
            <a:rPr lang="en-US" cap="none" sz="1100" b="0" i="1" u="none" baseline="0">
              <a:solidFill>
                <a:srgbClr val="000000"/>
              </a:solidFill>
            </a:rPr>
            <a:t> i</a:t>
          </a:r>
        </a:p>
      </xdr:txBody>
    </xdr:sp>
    <xdr:clientData fPrintsWithSheet="0"/>
  </xdr:twoCellAnchor>
  <xdr:twoCellAnchor>
    <xdr:from>
      <xdr:col>3</xdr:col>
      <xdr:colOff>171450</xdr:colOff>
      <xdr:row>53</xdr:row>
      <xdr:rowOff>9525</xdr:rowOff>
    </xdr:from>
    <xdr:to>
      <xdr:col>3</xdr:col>
      <xdr:colOff>333375</xdr:colOff>
      <xdr:row>53</xdr:row>
      <xdr:rowOff>161925</xdr:rowOff>
    </xdr:to>
    <xdr:sp>
      <xdr:nvSpPr>
        <xdr:cNvPr id="28" name="Oval 55">
          <a:hlinkClick r:id="rId16"/>
        </xdr:cNvPr>
        <xdr:cNvSpPr>
          <a:spLocks/>
        </xdr:cNvSpPr>
      </xdr:nvSpPr>
      <xdr:spPr>
        <a:xfrm>
          <a:off x="2000250" y="10220325"/>
          <a:ext cx="161925" cy="152400"/>
        </a:xfrm>
        <a:prstGeom prst="ellipse">
          <a:avLst/>
        </a:prstGeom>
        <a:solidFill>
          <a:srgbClr val="0066FF"/>
        </a:solidFill>
        <a:ln w="9525" cmpd="sng">
          <a:solidFill>
            <a:srgbClr val="0066FF"/>
          </a:solidFill>
          <a:headEnd type="none"/>
          <a:tailEnd type="none"/>
        </a:ln>
      </xdr:spPr>
      <xdr:txBody>
        <a:bodyPr vertOverflow="clip" wrap="square" lIns="18288" tIns="0" rIns="0" bIns="0"/>
        <a:p>
          <a:pPr algn="l">
            <a:defRPr/>
          </a:pPr>
          <a:r>
            <a:rPr lang="en-US" cap="none" sz="1100" b="0" i="1" u="none" baseline="0">
              <a:solidFill>
                <a:srgbClr val="000000"/>
              </a:solidFill>
            </a:rPr>
            <a:t> i</a:t>
          </a:r>
        </a:p>
      </xdr:txBody>
    </xdr:sp>
    <xdr:clientData fPrintsWithSheet="0"/>
  </xdr:twoCellAnchor>
  <xdr:twoCellAnchor>
    <xdr:from>
      <xdr:col>3</xdr:col>
      <xdr:colOff>180975</xdr:colOff>
      <xdr:row>55</xdr:row>
      <xdr:rowOff>9525</xdr:rowOff>
    </xdr:from>
    <xdr:to>
      <xdr:col>3</xdr:col>
      <xdr:colOff>342900</xdr:colOff>
      <xdr:row>55</xdr:row>
      <xdr:rowOff>161925</xdr:rowOff>
    </xdr:to>
    <xdr:sp>
      <xdr:nvSpPr>
        <xdr:cNvPr id="29" name="Oval 56">
          <a:hlinkClick r:id="rId17"/>
        </xdr:cNvPr>
        <xdr:cNvSpPr>
          <a:spLocks/>
        </xdr:cNvSpPr>
      </xdr:nvSpPr>
      <xdr:spPr>
        <a:xfrm>
          <a:off x="2009775" y="10582275"/>
          <a:ext cx="161925" cy="152400"/>
        </a:xfrm>
        <a:prstGeom prst="ellipse">
          <a:avLst/>
        </a:prstGeom>
        <a:solidFill>
          <a:srgbClr val="0066FF"/>
        </a:solidFill>
        <a:ln w="9525" cmpd="sng">
          <a:solidFill>
            <a:srgbClr val="0066FF"/>
          </a:solidFill>
          <a:headEnd type="none"/>
          <a:tailEnd type="none"/>
        </a:ln>
      </xdr:spPr>
      <xdr:txBody>
        <a:bodyPr vertOverflow="clip" wrap="square" lIns="18288" tIns="0" rIns="0" bIns="0"/>
        <a:p>
          <a:pPr algn="l">
            <a:defRPr/>
          </a:pPr>
          <a:r>
            <a:rPr lang="en-US" cap="none" sz="1100" b="0" i="1" u="none" baseline="0">
              <a:solidFill>
                <a:srgbClr val="000000"/>
              </a:solidFill>
            </a:rPr>
            <a:t> i</a:t>
          </a:r>
        </a:p>
      </xdr:txBody>
    </xdr:sp>
    <xdr:clientData fPrintsWithSheet="0"/>
  </xdr:twoCellAnchor>
  <xdr:twoCellAnchor>
    <xdr:from>
      <xdr:col>3</xdr:col>
      <xdr:colOff>180975</xdr:colOff>
      <xdr:row>45</xdr:row>
      <xdr:rowOff>9525</xdr:rowOff>
    </xdr:from>
    <xdr:to>
      <xdr:col>3</xdr:col>
      <xdr:colOff>342900</xdr:colOff>
      <xdr:row>45</xdr:row>
      <xdr:rowOff>161925</xdr:rowOff>
    </xdr:to>
    <xdr:sp>
      <xdr:nvSpPr>
        <xdr:cNvPr id="30" name="Oval 43">
          <a:hlinkClick r:id="rId18"/>
        </xdr:cNvPr>
        <xdr:cNvSpPr>
          <a:spLocks/>
        </xdr:cNvSpPr>
      </xdr:nvSpPr>
      <xdr:spPr>
        <a:xfrm>
          <a:off x="2009775" y="8772525"/>
          <a:ext cx="161925" cy="152400"/>
        </a:xfrm>
        <a:prstGeom prst="ellipse">
          <a:avLst/>
        </a:prstGeom>
        <a:solidFill>
          <a:srgbClr val="0066FF"/>
        </a:solidFill>
        <a:ln w="9525" cmpd="sng">
          <a:solidFill>
            <a:srgbClr val="0066FF"/>
          </a:solidFill>
          <a:headEnd type="none"/>
          <a:tailEnd type="none"/>
        </a:ln>
      </xdr:spPr>
      <xdr:txBody>
        <a:bodyPr vertOverflow="clip" wrap="square" lIns="18288" tIns="0" rIns="0" bIns="0"/>
        <a:p>
          <a:pPr algn="l">
            <a:defRPr/>
          </a:pPr>
          <a:r>
            <a:rPr lang="en-US" cap="none" sz="1100" b="0" i="1" u="none" baseline="0">
              <a:solidFill>
                <a:srgbClr val="000000"/>
              </a:solidFill>
            </a:rPr>
            <a:t> i</a:t>
          </a:r>
        </a:p>
      </xdr:txBody>
    </xdr:sp>
    <xdr:clientData fPrintsWithSheet="0"/>
  </xdr:twoCellAnchor>
  <xdr:twoCellAnchor>
    <xdr:from>
      <xdr:col>3</xdr:col>
      <xdr:colOff>2447925</xdr:colOff>
      <xdr:row>84</xdr:row>
      <xdr:rowOff>19050</xdr:rowOff>
    </xdr:from>
    <xdr:to>
      <xdr:col>3</xdr:col>
      <xdr:colOff>6010275</xdr:colOff>
      <xdr:row>84</xdr:row>
      <xdr:rowOff>152400</xdr:rowOff>
    </xdr:to>
    <xdr:sp macro="[0]!Exp_Coll_Add_Separate_Source_Income">
      <xdr:nvSpPr>
        <xdr:cNvPr id="31" name="Rectangle 35"/>
        <xdr:cNvSpPr>
          <a:spLocks/>
        </xdr:cNvSpPr>
      </xdr:nvSpPr>
      <xdr:spPr>
        <a:xfrm>
          <a:off x="4276725" y="15840075"/>
          <a:ext cx="3562350" cy="133350"/>
        </a:xfrm>
        <a:prstGeom prst="rect">
          <a:avLst/>
        </a:prstGeom>
        <a:solidFill>
          <a:srgbClr val="FAC090"/>
        </a:solidFill>
        <a:ln w="9525" cmpd="sng">
          <a:noFill/>
        </a:ln>
      </xdr:spPr>
      <xdr:txBody>
        <a:bodyPr vertOverflow="clip" wrap="square" lIns="27432" tIns="22860" rIns="27432" bIns="22860" anchor="ctr"/>
        <a:p>
          <a:pPr algn="l">
            <a:defRPr/>
          </a:pPr>
          <a:r>
            <a:rPr lang="en-US" cap="none" sz="900" b="1" i="0" u="none" baseline="0">
              <a:solidFill>
                <a:srgbClr val="000000"/>
              </a:solidFill>
              <a:latin typeface="Arial"/>
              <a:ea typeface="Arial"/>
              <a:cs typeface="Arial"/>
            </a:rPr>
            <a:t>   (Click here to Expand / Collapse </a:t>
          </a:r>
          <a:r>
            <a:rPr lang="en-US" cap="none" sz="900" b="1" i="0" u="none" baseline="0">
              <a:solidFill>
                <a:srgbClr val="0000FF"/>
              </a:solidFill>
              <a:latin typeface="Arial"/>
              <a:ea typeface="Arial"/>
              <a:cs typeface="Arial"/>
            </a:rPr>
            <a:t>Separate Source Income</a:t>
          </a:r>
          <a:r>
            <a:rPr lang="en-US" cap="none" sz="900" b="1" i="0" u="none" baseline="0">
              <a:solidFill>
                <a:srgbClr val="000000"/>
              </a:solidFill>
              <a:latin typeface="Arial"/>
              <a:ea typeface="Arial"/>
              <a:cs typeface="Arial"/>
            </a:rPr>
            <a:t>)</a:t>
          </a:r>
        </a:p>
      </xdr:txBody>
    </xdr:sp>
    <xdr:clientData fPrintsWithSheet="0"/>
  </xdr:twoCellAnchor>
  <xdr:twoCellAnchor>
    <xdr:from>
      <xdr:col>3</xdr:col>
      <xdr:colOff>3514725</xdr:colOff>
      <xdr:row>96</xdr:row>
      <xdr:rowOff>19050</xdr:rowOff>
    </xdr:from>
    <xdr:to>
      <xdr:col>3</xdr:col>
      <xdr:colOff>6086475</xdr:colOff>
      <xdr:row>96</xdr:row>
      <xdr:rowOff>152400</xdr:rowOff>
    </xdr:to>
    <xdr:sp macro="[0]!Exp_Coll_Donations">
      <xdr:nvSpPr>
        <xdr:cNvPr id="32" name="Rectangle 35"/>
        <xdr:cNvSpPr>
          <a:spLocks/>
        </xdr:cNvSpPr>
      </xdr:nvSpPr>
      <xdr:spPr>
        <a:xfrm>
          <a:off x="5343525" y="18011775"/>
          <a:ext cx="2571750" cy="133350"/>
        </a:xfrm>
        <a:prstGeom prst="rect">
          <a:avLst/>
        </a:prstGeom>
        <a:solidFill>
          <a:srgbClr val="FAC090"/>
        </a:solidFill>
        <a:ln w="9525" cmpd="sng">
          <a:noFill/>
        </a:ln>
      </xdr:spPr>
      <xdr:txBody>
        <a:bodyPr vertOverflow="clip" wrap="square" lIns="27432" tIns="22860" rIns="27432" bIns="22860" anchor="ctr"/>
        <a:p>
          <a:pPr algn="l">
            <a:defRPr/>
          </a:pPr>
          <a:r>
            <a:rPr lang="en-US" cap="none" sz="900" b="1" i="0" u="none" baseline="0">
              <a:solidFill>
                <a:srgbClr val="000000"/>
              </a:solidFill>
              <a:latin typeface="Arial"/>
              <a:ea typeface="Arial"/>
              <a:cs typeface="Arial"/>
            </a:rPr>
            <a:t>   (Click here to Expand / Collapse </a:t>
          </a:r>
          <a:r>
            <a:rPr lang="en-US" cap="none" sz="900" b="1" i="0" u="none" baseline="0">
              <a:solidFill>
                <a:srgbClr val="0000FF"/>
              </a:solidFill>
              <a:latin typeface="Arial"/>
              <a:ea typeface="Arial"/>
              <a:cs typeface="Arial"/>
            </a:rPr>
            <a:t>Donations</a:t>
          </a:r>
          <a:r>
            <a:rPr lang="en-US" cap="none" sz="900" b="1" i="0" u="none" baseline="0">
              <a:solidFill>
                <a:srgbClr val="000000"/>
              </a:solidFill>
              <a:latin typeface="Arial"/>
              <a:ea typeface="Arial"/>
              <a:cs typeface="Arial"/>
            </a:rPr>
            <a:t>)</a:t>
          </a:r>
        </a:p>
      </xdr:txBody>
    </xdr:sp>
    <xdr:clientData fPrintsWithSheet="0"/>
  </xdr:twoCellAnchor>
  <xdr:twoCellAnchor>
    <xdr:from>
      <xdr:col>3</xdr:col>
      <xdr:colOff>133350</xdr:colOff>
      <xdr:row>97</xdr:row>
      <xdr:rowOff>9525</xdr:rowOff>
    </xdr:from>
    <xdr:to>
      <xdr:col>3</xdr:col>
      <xdr:colOff>295275</xdr:colOff>
      <xdr:row>97</xdr:row>
      <xdr:rowOff>161925</xdr:rowOff>
    </xdr:to>
    <xdr:sp>
      <xdr:nvSpPr>
        <xdr:cNvPr id="33" name="Oval 48">
          <a:hlinkClick r:id="rId19"/>
        </xdr:cNvPr>
        <xdr:cNvSpPr>
          <a:spLocks/>
        </xdr:cNvSpPr>
      </xdr:nvSpPr>
      <xdr:spPr>
        <a:xfrm>
          <a:off x="1962150" y="18183225"/>
          <a:ext cx="161925" cy="152400"/>
        </a:xfrm>
        <a:prstGeom prst="ellipse">
          <a:avLst/>
        </a:prstGeom>
        <a:solidFill>
          <a:srgbClr val="0066FF"/>
        </a:solidFill>
        <a:ln w="9525" cmpd="sng">
          <a:solidFill>
            <a:srgbClr val="0066FF"/>
          </a:solidFill>
          <a:headEnd type="none"/>
          <a:tailEnd type="none"/>
        </a:ln>
      </xdr:spPr>
      <xdr:txBody>
        <a:bodyPr vertOverflow="clip" wrap="square" lIns="18288" tIns="0" rIns="0" bIns="0"/>
        <a:p>
          <a:pPr algn="l">
            <a:defRPr/>
          </a:pPr>
          <a:r>
            <a:rPr lang="en-US" cap="none" sz="1100" b="0" i="1" u="none" baseline="0">
              <a:solidFill>
                <a:srgbClr val="000000"/>
              </a:solidFill>
            </a:rPr>
            <a:t> i</a:t>
          </a:r>
        </a:p>
      </xdr:txBody>
    </xdr:sp>
    <xdr:clientData fPrintsWithSheet="0"/>
  </xdr:twoCellAnchor>
  <xdr:oneCellAnchor>
    <xdr:from>
      <xdr:col>2</xdr:col>
      <xdr:colOff>857250</xdr:colOff>
      <xdr:row>66</xdr:row>
      <xdr:rowOff>9525</xdr:rowOff>
    </xdr:from>
    <xdr:ext cx="161925" cy="152400"/>
    <xdr:sp>
      <xdr:nvSpPr>
        <xdr:cNvPr id="34" name="Oval 46">
          <a:hlinkClick r:id="rId20"/>
        </xdr:cNvPr>
        <xdr:cNvSpPr>
          <a:spLocks/>
        </xdr:cNvSpPr>
      </xdr:nvSpPr>
      <xdr:spPr>
        <a:xfrm>
          <a:off x="1666875" y="12573000"/>
          <a:ext cx="161925" cy="15240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2</xdr:col>
      <xdr:colOff>857250</xdr:colOff>
      <xdr:row>73</xdr:row>
      <xdr:rowOff>19050</xdr:rowOff>
    </xdr:from>
    <xdr:ext cx="161925" cy="161925"/>
    <xdr:sp>
      <xdr:nvSpPr>
        <xdr:cNvPr id="35" name="Oval 45">
          <a:hlinkClick r:id="rId21"/>
        </xdr:cNvPr>
        <xdr:cNvSpPr>
          <a:spLocks/>
        </xdr:cNvSpPr>
      </xdr:nvSpPr>
      <xdr:spPr>
        <a:xfrm>
          <a:off x="1666875" y="13849350"/>
          <a:ext cx="161925" cy="161925"/>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3</xdr:col>
      <xdr:colOff>142875</xdr:colOff>
      <xdr:row>75</xdr:row>
      <xdr:rowOff>19050</xdr:rowOff>
    </xdr:from>
    <xdr:ext cx="161925" cy="152400"/>
    <xdr:sp>
      <xdr:nvSpPr>
        <xdr:cNvPr id="36" name="Oval 46">
          <a:hlinkClick r:id="rId22"/>
        </xdr:cNvPr>
        <xdr:cNvSpPr>
          <a:spLocks/>
        </xdr:cNvSpPr>
      </xdr:nvSpPr>
      <xdr:spPr>
        <a:xfrm>
          <a:off x="1971675" y="14211300"/>
          <a:ext cx="161925" cy="15240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twoCellAnchor>
    <xdr:from>
      <xdr:col>2</xdr:col>
      <xdr:colOff>838200</xdr:colOff>
      <xdr:row>102</xdr:row>
      <xdr:rowOff>9525</xdr:rowOff>
    </xdr:from>
    <xdr:to>
      <xdr:col>2</xdr:col>
      <xdr:colOff>1000125</xdr:colOff>
      <xdr:row>102</xdr:row>
      <xdr:rowOff>161925</xdr:rowOff>
    </xdr:to>
    <xdr:sp>
      <xdr:nvSpPr>
        <xdr:cNvPr id="37" name="Oval 59">
          <a:hlinkClick r:id="rId23"/>
        </xdr:cNvPr>
        <xdr:cNvSpPr>
          <a:spLocks/>
        </xdr:cNvSpPr>
      </xdr:nvSpPr>
      <xdr:spPr>
        <a:xfrm>
          <a:off x="1647825" y="19088100"/>
          <a:ext cx="161925" cy="152400"/>
        </a:xfrm>
        <a:prstGeom prst="ellipse">
          <a:avLst/>
        </a:prstGeom>
        <a:solidFill>
          <a:srgbClr val="0066FF"/>
        </a:solidFill>
        <a:ln w="9525" cmpd="sng">
          <a:solidFill>
            <a:srgbClr val="0066FF"/>
          </a:solidFill>
          <a:headEnd type="none"/>
          <a:tailEnd type="none"/>
        </a:ln>
      </xdr:spPr>
      <xdr:txBody>
        <a:bodyPr vertOverflow="clip" wrap="square" lIns="18288" tIns="0" rIns="0" bIns="0"/>
        <a:p>
          <a:pPr algn="l">
            <a:defRPr/>
          </a:pPr>
          <a:r>
            <a:rPr lang="en-US" cap="none" sz="1100" b="0" i="1" u="none" baseline="0">
              <a:solidFill>
                <a:srgbClr val="000000"/>
              </a:solidFill>
            </a:rPr>
            <a:t> i</a:t>
          </a:r>
        </a:p>
      </xdr:txBody>
    </xdr:sp>
    <xdr:clientData fPrintsWithSheet="0"/>
  </xdr:twoCellAnchor>
  <xdr:oneCellAnchor>
    <xdr:from>
      <xdr:col>3</xdr:col>
      <xdr:colOff>142875</xdr:colOff>
      <xdr:row>76</xdr:row>
      <xdr:rowOff>19050</xdr:rowOff>
    </xdr:from>
    <xdr:ext cx="161925" cy="161925"/>
    <xdr:sp>
      <xdr:nvSpPr>
        <xdr:cNvPr id="38" name="Oval 45">
          <a:hlinkClick r:id="rId24"/>
        </xdr:cNvPr>
        <xdr:cNvSpPr>
          <a:spLocks/>
        </xdr:cNvSpPr>
      </xdr:nvSpPr>
      <xdr:spPr>
        <a:xfrm>
          <a:off x="1971675" y="14392275"/>
          <a:ext cx="161925" cy="161925"/>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twoCellAnchor>
    <xdr:from>
      <xdr:col>5</xdr:col>
      <xdr:colOff>885825</xdr:colOff>
      <xdr:row>88</xdr:row>
      <xdr:rowOff>95250</xdr:rowOff>
    </xdr:from>
    <xdr:to>
      <xdr:col>9</xdr:col>
      <xdr:colOff>628650</xdr:colOff>
      <xdr:row>92</xdr:row>
      <xdr:rowOff>104775</xdr:rowOff>
    </xdr:to>
    <xdr:grpSp>
      <xdr:nvGrpSpPr>
        <xdr:cNvPr id="39" name="Group 8"/>
        <xdr:cNvGrpSpPr>
          <a:grpSpLocks/>
        </xdr:cNvGrpSpPr>
      </xdr:nvGrpSpPr>
      <xdr:grpSpPr>
        <a:xfrm>
          <a:off x="9725025" y="16640175"/>
          <a:ext cx="638175" cy="733425"/>
          <a:chOff x="9731375" y="13963650"/>
          <a:chExt cx="638175" cy="746125"/>
        </a:xfrm>
        <a:solidFill>
          <a:srgbClr val="FFFFFF"/>
        </a:solidFill>
      </xdr:grpSpPr>
      <xdr:sp>
        <xdr:nvSpPr>
          <xdr:cNvPr id="40" name="Straight Connector 86"/>
          <xdr:cNvSpPr>
            <a:spLocks/>
          </xdr:cNvSpPr>
        </xdr:nvSpPr>
        <xdr:spPr>
          <a:xfrm>
            <a:off x="9731375" y="14709775"/>
            <a:ext cx="342860" cy="0"/>
          </a:xfrm>
          <a:prstGeom prst="line">
            <a:avLst/>
          </a:prstGeom>
          <a:noFill/>
          <a:ln w="9525" cmpd="sng">
            <a:solidFill>
              <a:srgbClr val="F2088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41" name="Group 7"/>
          <xdr:cNvGrpSpPr>
            <a:grpSpLocks/>
          </xdr:cNvGrpSpPr>
        </xdr:nvGrpSpPr>
        <xdr:grpSpPr>
          <a:xfrm>
            <a:off x="9731375" y="13963650"/>
            <a:ext cx="638175" cy="746125"/>
            <a:chOff x="9731375" y="13963650"/>
            <a:chExt cx="638175" cy="746125"/>
          </a:xfrm>
          <a:solidFill>
            <a:srgbClr val="FFFFFF"/>
          </a:solidFill>
        </xdr:grpSpPr>
        <xdr:sp>
          <xdr:nvSpPr>
            <xdr:cNvPr id="42" name="Straight Connector 88"/>
            <xdr:cNvSpPr>
              <a:spLocks/>
            </xdr:cNvSpPr>
          </xdr:nvSpPr>
          <xdr:spPr>
            <a:xfrm>
              <a:off x="10064821" y="13963650"/>
              <a:ext cx="0" cy="746125"/>
            </a:xfrm>
            <a:prstGeom prst="line">
              <a:avLst/>
            </a:prstGeom>
            <a:noFill/>
            <a:ln w="9525" cmpd="sng">
              <a:solidFill>
                <a:srgbClr val="F2088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Straight Connector 86"/>
            <xdr:cNvSpPr>
              <a:spLocks/>
            </xdr:cNvSpPr>
          </xdr:nvSpPr>
          <xdr:spPr>
            <a:xfrm>
              <a:off x="9731375" y="13963650"/>
              <a:ext cx="342860" cy="0"/>
            </a:xfrm>
            <a:prstGeom prst="line">
              <a:avLst/>
            </a:prstGeom>
            <a:noFill/>
            <a:ln w="9525" cmpd="sng">
              <a:solidFill>
                <a:srgbClr val="F2088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4" name="Straight Connector 86"/>
            <xdr:cNvSpPr>
              <a:spLocks/>
            </xdr:cNvSpPr>
          </xdr:nvSpPr>
          <xdr:spPr>
            <a:xfrm>
              <a:off x="10074235" y="14322350"/>
              <a:ext cx="295315" cy="0"/>
            </a:xfrm>
            <a:prstGeom prst="line">
              <a:avLst/>
            </a:prstGeom>
            <a:noFill/>
            <a:ln w="9525" cmpd="sng">
              <a:solidFill>
                <a:srgbClr val="F2088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133350</xdr:colOff>
      <xdr:row>17</xdr:row>
      <xdr:rowOff>0</xdr:rowOff>
    </xdr:from>
    <xdr:ext cx="171450" cy="209550"/>
    <xdr:sp>
      <xdr:nvSpPr>
        <xdr:cNvPr id="1" name="Oval 2">
          <a:hlinkClick r:id="rId1"/>
        </xdr:cNvPr>
        <xdr:cNvSpPr>
          <a:spLocks/>
        </xdr:cNvSpPr>
      </xdr:nvSpPr>
      <xdr:spPr>
        <a:xfrm>
          <a:off x="352425" y="4324350"/>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twoCellAnchor>
    <xdr:from>
      <xdr:col>2</xdr:col>
      <xdr:colOff>0</xdr:colOff>
      <xdr:row>35</xdr:row>
      <xdr:rowOff>209550</xdr:rowOff>
    </xdr:from>
    <xdr:to>
      <xdr:col>2</xdr:col>
      <xdr:colOff>1143000</xdr:colOff>
      <xdr:row>38</xdr:row>
      <xdr:rowOff>19050</xdr:rowOff>
    </xdr:to>
    <xdr:sp>
      <xdr:nvSpPr>
        <xdr:cNvPr id="2" name="Rectangle 34">
          <a:hlinkClick r:id="rId2"/>
        </xdr:cNvPr>
        <xdr:cNvSpPr>
          <a:spLocks/>
        </xdr:cNvSpPr>
      </xdr:nvSpPr>
      <xdr:spPr>
        <a:xfrm>
          <a:off x="504825" y="8324850"/>
          <a:ext cx="1143000"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TOP</a:t>
          </a:r>
        </a:p>
      </xdr:txBody>
    </xdr:sp>
    <xdr:clientData fPrintsWithSheet="0"/>
  </xdr:twoCellAnchor>
  <xdr:twoCellAnchor>
    <xdr:from>
      <xdr:col>2</xdr:col>
      <xdr:colOff>1419225</xdr:colOff>
      <xdr:row>35</xdr:row>
      <xdr:rowOff>200025</xdr:rowOff>
    </xdr:from>
    <xdr:to>
      <xdr:col>2</xdr:col>
      <xdr:colOff>2571750</xdr:colOff>
      <xdr:row>38</xdr:row>
      <xdr:rowOff>9525</xdr:rowOff>
    </xdr:to>
    <xdr:sp macro="[0]!CellsCheck_TaxComp">
      <xdr:nvSpPr>
        <xdr:cNvPr id="3" name="Rectangle 35">
          <a:hlinkClick r:id="rId3"/>
        </xdr:cNvPr>
        <xdr:cNvSpPr>
          <a:spLocks/>
        </xdr:cNvSpPr>
      </xdr:nvSpPr>
      <xdr:spPr>
        <a:xfrm>
          <a:off x="1924050" y="8315325"/>
          <a:ext cx="1152525"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2</xdr:col>
      <xdr:colOff>2800350</xdr:colOff>
      <xdr:row>36</xdr:row>
      <xdr:rowOff>0</xdr:rowOff>
    </xdr:from>
    <xdr:to>
      <xdr:col>3</xdr:col>
      <xdr:colOff>1019175</xdr:colOff>
      <xdr:row>38</xdr:row>
      <xdr:rowOff>38100</xdr:rowOff>
    </xdr:to>
    <xdr:sp macro="[0]!PrintSet_Rental">
      <xdr:nvSpPr>
        <xdr:cNvPr id="4" name="Rectangle 35"/>
        <xdr:cNvSpPr>
          <a:spLocks/>
        </xdr:cNvSpPr>
      </xdr:nvSpPr>
      <xdr:spPr>
        <a:xfrm>
          <a:off x="3305175" y="8334375"/>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TRIM, PREVIEW &amp; PRINT CURRENT PAGE</a:t>
          </a:r>
        </a:p>
      </xdr:txBody>
    </xdr:sp>
    <xdr:clientData fPrintsWithSheet="0"/>
  </xdr:twoCellAnchor>
  <xdr:oneCellAnchor>
    <xdr:from>
      <xdr:col>2</xdr:col>
      <xdr:colOff>171450</xdr:colOff>
      <xdr:row>28</xdr:row>
      <xdr:rowOff>0</xdr:rowOff>
    </xdr:from>
    <xdr:ext cx="171450" cy="209550"/>
    <xdr:sp>
      <xdr:nvSpPr>
        <xdr:cNvPr id="5" name="Oval 2">
          <a:hlinkClick r:id="rId4"/>
        </xdr:cNvPr>
        <xdr:cNvSpPr>
          <a:spLocks/>
        </xdr:cNvSpPr>
      </xdr:nvSpPr>
      <xdr:spPr>
        <a:xfrm>
          <a:off x="676275" y="6629400"/>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1</xdr:col>
      <xdr:colOff>142875</xdr:colOff>
      <xdr:row>34</xdr:row>
      <xdr:rowOff>9525</xdr:rowOff>
    </xdr:from>
    <xdr:ext cx="171450" cy="209550"/>
    <xdr:sp>
      <xdr:nvSpPr>
        <xdr:cNvPr id="6" name="Oval 2">
          <a:hlinkClick r:id="rId5"/>
        </xdr:cNvPr>
        <xdr:cNvSpPr>
          <a:spLocks/>
        </xdr:cNvSpPr>
      </xdr:nvSpPr>
      <xdr:spPr>
        <a:xfrm>
          <a:off x="361950" y="7905750"/>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twoCellAnchor>
    <xdr:from>
      <xdr:col>2</xdr:col>
      <xdr:colOff>0</xdr:colOff>
      <xdr:row>30</xdr:row>
      <xdr:rowOff>0</xdr:rowOff>
    </xdr:from>
    <xdr:to>
      <xdr:col>4</xdr:col>
      <xdr:colOff>0</xdr:colOff>
      <xdr:row>30</xdr:row>
      <xdr:rowOff>200025</xdr:rowOff>
    </xdr:to>
    <xdr:sp macro="[0]!Insert_Rental">
      <xdr:nvSpPr>
        <xdr:cNvPr id="7" name="Rectangle 35"/>
        <xdr:cNvSpPr>
          <a:spLocks/>
        </xdr:cNvSpPr>
      </xdr:nvSpPr>
      <xdr:spPr>
        <a:xfrm>
          <a:off x="504825" y="7048500"/>
          <a:ext cx="4391025" cy="200025"/>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           (Click here first if Additional Row is required for 'Others')</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1485900</xdr:colOff>
      <xdr:row>43</xdr:row>
      <xdr:rowOff>28575</xdr:rowOff>
    </xdr:from>
    <xdr:to>
      <xdr:col>1</xdr:col>
      <xdr:colOff>2628900</xdr:colOff>
      <xdr:row>45</xdr:row>
      <xdr:rowOff>104775</xdr:rowOff>
    </xdr:to>
    <xdr:sp>
      <xdr:nvSpPr>
        <xdr:cNvPr id="1" name="Rectangle 1">
          <a:hlinkClick r:id="rId1"/>
        </xdr:cNvPr>
        <xdr:cNvSpPr>
          <a:spLocks/>
        </xdr:cNvSpPr>
      </xdr:nvSpPr>
      <xdr:spPr>
        <a:xfrm>
          <a:off x="1771650" y="845820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2</xdr:col>
      <xdr:colOff>209550</xdr:colOff>
      <xdr:row>43</xdr:row>
      <xdr:rowOff>28575</xdr:rowOff>
    </xdr:from>
    <xdr:to>
      <xdr:col>3</xdr:col>
      <xdr:colOff>657225</xdr:colOff>
      <xdr:row>45</xdr:row>
      <xdr:rowOff>104775</xdr:rowOff>
    </xdr:to>
    <xdr:sp macro="[0]!CellsCheck_Interest">
      <xdr:nvSpPr>
        <xdr:cNvPr id="2" name="Rectangle 2"/>
        <xdr:cNvSpPr>
          <a:spLocks/>
        </xdr:cNvSpPr>
      </xdr:nvSpPr>
      <xdr:spPr>
        <a:xfrm>
          <a:off x="3200400" y="8458200"/>
          <a:ext cx="113347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TRIM, PREVIEW &amp; PRINT CURRENT PAGE</a:t>
          </a:r>
        </a:p>
      </xdr:txBody>
    </xdr:sp>
    <xdr:clientData fPrintsWithSheet="0"/>
  </xdr:twoCellAnchor>
  <xdr:twoCellAnchor>
    <xdr:from>
      <xdr:col>1</xdr:col>
      <xdr:colOff>66675</xdr:colOff>
      <xdr:row>43</xdr:row>
      <xdr:rowOff>28575</xdr:rowOff>
    </xdr:from>
    <xdr:to>
      <xdr:col>1</xdr:col>
      <xdr:colOff>1209675</xdr:colOff>
      <xdr:row>45</xdr:row>
      <xdr:rowOff>104775</xdr:rowOff>
    </xdr:to>
    <xdr:sp>
      <xdr:nvSpPr>
        <xdr:cNvPr id="3" name="Rectangle 3">
          <a:hlinkClick r:id="rId2"/>
        </xdr:cNvPr>
        <xdr:cNvSpPr>
          <a:spLocks/>
        </xdr:cNvSpPr>
      </xdr:nvSpPr>
      <xdr:spPr>
        <a:xfrm>
          <a:off x="352425" y="845820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TOP</a:t>
          </a:r>
        </a:p>
      </xdr:txBody>
    </xdr:sp>
    <xdr:clientData fPrintsWithSheet="0"/>
  </xdr:twoCellAnchor>
  <xdr:twoCellAnchor>
    <xdr:from>
      <xdr:col>0</xdr:col>
      <xdr:colOff>133350</xdr:colOff>
      <xdr:row>7</xdr:row>
      <xdr:rowOff>19050</xdr:rowOff>
    </xdr:from>
    <xdr:to>
      <xdr:col>1</xdr:col>
      <xdr:colOff>9525</xdr:colOff>
      <xdr:row>7</xdr:row>
      <xdr:rowOff>180975</xdr:rowOff>
    </xdr:to>
    <xdr:sp>
      <xdr:nvSpPr>
        <xdr:cNvPr id="4" name="Oval 4">
          <a:hlinkClick r:id="rId3"/>
        </xdr:cNvPr>
        <xdr:cNvSpPr>
          <a:spLocks/>
        </xdr:cNvSpPr>
      </xdr:nvSpPr>
      <xdr:spPr>
        <a:xfrm>
          <a:off x="133350" y="1447800"/>
          <a:ext cx="161925" cy="161925"/>
        </a:xfrm>
        <a:prstGeom prst="ellipse">
          <a:avLst/>
        </a:prstGeom>
        <a:solidFill>
          <a:srgbClr val="0066FF"/>
        </a:solidFill>
        <a:ln w="9525" cmpd="sng">
          <a:solidFill>
            <a:srgbClr val="0066FF"/>
          </a:solidFill>
          <a:headEnd type="none"/>
          <a:tailEnd type="none"/>
        </a:ln>
      </xdr:spPr>
      <xdr:txBody>
        <a:bodyPr vertOverflow="clip" wrap="square" lIns="18288" tIns="0" rIns="0" bIns="0"/>
        <a:p>
          <a:pPr algn="l">
            <a:defRPr/>
          </a:pPr>
          <a:r>
            <a:rPr lang="en-US" cap="none" sz="1100" b="0" i="1" u="none" baseline="0">
              <a:solidFill>
                <a:srgbClr val="000000"/>
              </a:solidFill>
            </a:rPr>
            <a:t> i</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171450</xdr:rowOff>
    </xdr:from>
    <xdr:to>
      <xdr:col>2</xdr:col>
      <xdr:colOff>400050</xdr:colOff>
      <xdr:row>33</xdr:row>
      <xdr:rowOff>209550</xdr:rowOff>
    </xdr:to>
    <xdr:sp>
      <xdr:nvSpPr>
        <xdr:cNvPr id="1" name="Rectangle 34">
          <a:hlinkClick r:id="rId1"/>
        </xdr:cNvPr>
        <xdr:cNvSpPr>
          <a:spLocks/>
        </xdr:cNvSpPr>
      </xdr:nvSpPr>
      <xdr:spPr>
        <a:xfrm>
          <a:off x="200025" y="6686550"/>
          <a:ext cx="115252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TOP</a:t>
          </a:r>
        </a:p>
      </xdr:txBody>
    </xdr:sp>
    <xdr:clientData fPrintsWithSheet="0"/>
  </xdr:twoCellAnchor>
  <xdr:twoCellAnchor>
    <xdr:from>
      <xdr:col>2</xdr:col>
      <xdr:colOff>657225</xdr:colOff>
      <xdr:row>31</xdr:row>
      <xdr:rowOff>171450</xdr:rowOff>
    </xdr:from>
    <xdr:to>
      <xdr:col>2</xdr:col>
      <xdr:colOff>1809750</xdr:colOff>
      <xdr:row>33</xdr:row>
      <xdr:rowOff>209550</xdr:rowOff>
    </xdr:to>
    <xdr:sp macro="[0]!CellsCheck_TaxComp">
      <xdr:nvSpPr>
        <xdr:cNvPr id="2" name="Rectangle 35">
          <a:hlinkClick r:id="rId2"/>
        </xdr:cNvPr>
        <xdr:cNvSpPr>
          <a:spLocks/>
        </xdr:cNvSpPr>
      </xdr:nvSpPr>
      <xdr:spPr>
        <a:xfrm>
          <a:off x="1609725" y="6686550"/>
          <a:ext cx="115252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2</xdr:col>
      <xdr:colOff>2114550</xdr:colOff>
      <xdr:row>31</xdr:row>
      <xdr:rowOff>171450</xdr:rowOff>
    </xdr:from>
    <xdr:to>
      <xdr:col>4</xdr:col>
      <xdr:colOff>523875</xdr:colOff>
      <xdr:row>33</xdr:row>
      <xdr:rowOff>200025</xdr:rowOff>
    </xdr:to>
    <xdr:sp macro="[0]!CellsCheck_MedicalExp">
      <xdr:nvSpPr>
        <xdr:cNvPr id="3" name="Rectangle 35"/>
        <xdr:cNvSpPr>
          <a:spLocks/>
        </xdr:cNvSpPr>
      </xdr:nvSpPr>
      <xdr:spPr>
        <a:xfrm>
          <a:off x="3067050" y="6686550"/>
          <a:ext cx="1133475" cy="4476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TRIM, PREVIEW &amp; PRINT</a:t>
          </a:r>
          <a:r>
            <a:rPr lang="en-US" cap="none" sz="900" b="1" i="0" u="none" baseline="0">
              <a:solidFill>
                <a:srgbClr val="FFFFFF"/>
              </a:solidFill>
              <a:latin typeface="Arial"/>
              <a:ea typeface="Arial"/>
              <a:cs typeface="Arial"/>
            </a:rPr>
            <a:t> CURRENT PAGE</a:t>
          </a:r>
        </a:p>
      </xdr:txBody>
    </xdr:sp>
    <xdr:clientData fPrintsWithSheet="0"/>
  </xdr:twoCellAnchor>
  <xdr:oneCellAnchor>
    <xdr:from>
      <xdr:col>4</xdr:col>
      <xdr:colOff>285750</xdr:colOff>
      <xdr:row>10</xdr:row>
      <xdr:rowOff>9525</xdr:rowOff>
    </xdr:from>
    <xdr:ext cx="171450" cy="209550"/>
    <xdr:sp>
      <xdr:nvSpPr>
        <xdr:cNvPr id="4" name="Oval 10">
          <a:hlinkClick r:id="rId3"/>
        </xdr:cNvPr>
        <xdr:cNvSpPr>
          <a:spLocks/>
        </xdr:cNvSpPr>
      </xdr:nvSpPr>
      <xdr:spPr>
        <a:xfrm>
          <a:off x="3962400" y="2105025"/>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twoCellAnchor>
    <xdr:from>
      <xdr:col>1</xdr:col>
      <xdr:colOff>0</xdr:colOff>
      <xdr:row>19</xdr:row>
      <xdr:rowOff>9525</xdr:rowOff>
    </xdr:from>
    <xdr:to>
      <xdr:col>5</xdr:col>
      <xdr:colOff>0</xdr:colOff>
      <xdr:row>19</xdr:row>
      <xdr:rowOff>200025</xdr:rowOff>
    </xdr:to>
    <xdr:sp macro="[0]!Insert_Medical">
      <xdr:nvSpPr>
        <xdr:cNvPr id="5" name="Rectangle 35"/>
        <xdr:cNvSpPr>
          <a:spLocks/>
        </xdr:cNvSpPr>
      </xdr:nvSpPr>
      <xdr:spPr>
        <a:xfrm>
          <a:off x="200025" y="3971925"/>
          <a:ext cx="4210050" cy="190500"/>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(Click here first if Additional Row is required for 'Others')</a:t>
          </a:r>
        </a:p>
      </xdr:txBody>
    </xdr:sp>
    <xdr:clientData fPrintsWithSheet="0"/>
  </xdr:twoCellAnchor>
  <xdr:oneCellAnchor>
    <xdr:from>
      <xdr:col>2</xdr:col>
      <xdr:colOff>885825</xdr:colOff>
      <xdr:row>28</xdr:row>
      <xdr:rowOff>0</xdr:rowOff>
    </xdr:from>
    <xdr:ext cx="171450" cy="209550"/>
    <xdr:sp>
      <xdr:nvSpPr>
        <xdr:cNvPr id="6" name="Oval 10">
          <a:hlinkClick r:id="rId4"/>
        </xdr:cNvPr>
        <xdr:cNvSpPr>
          <a:spLocks/>
        </xdr:cNvSpPr>
      </xdr:nvSpPr>
      <xdr:spPr>
        <a:xfrm>
          <a:off x="1838325" y="5867400"/>
          <a:ext cx="171450" cy="209550"/>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1323975</xdr:colOff>
      <xdr:row>36</xdr:row>
      <xdr:rowOff>19050</xdr:rowOff>
    </xdr:from>
    <xdr:to>
      <xdr:col>3</xdr:col>
      <xdr:colOff>142875</xdr:colOff>
      <xdr:row>38</xdr:row>
      <xdr:rowOff>152400</xdr:rowOff>
    </xdr:to>
    <xdr:sp>
      <xdr:nvSpPr>
        <xdr:cNvPr id="1" name="Rectangle 1">
          <a:hlinkClick r:id="rId1"/>
        </xdr:cNvPr>
        <xdr:cNvSpPr>
          <a:spLocks/>
        </xdr:cNvSpPr>
      </xdr:nvSpPr>
      <xdr:spPr>
        <a:xfrm>
          <a:off x="1609725" y="742950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TAX COMPUTATION</a:t>
          </a:r>
        </a:p>
      </xdr:txBody>
    </xdr:sp>
    <xdr:clientData fPrintsWithSheet="0"/>
  </xdr:twoCellAnchor>
  <xdr:twoCellAnchor>
    <xdr:from>
      <xdr:col>3</xdr:col>
      <xdr:colOff>333375</xdr:colOff>
      <xdr:row>36</xdr:row>
      <xdr:rowOff>19050</xdr:rowOff>
    </xdr:from>
    <xdr:to>
      <xdr:col>5</xdr:col>
      <xdr:colOff>0</xdr:colOff>
      <xdr:row>38</xdr:row>
      <xdr:rowOff>152400</xdr:rowOff>
    </xdr:to>
    <xdr:sp macro="[0]!CellsCheck_RRCost">
      <xdr:nvSpPr>
        <xdr:cNvPr id="2" name="Rectangle 1"/>
        <xdr:cNvSpPr>
          <a:spLocks/>
        </xdr:cNvSpPr>
      </xdr:nvSpPr>
      <xdr:spPr>
        <a:xfrm>
          <a:off x="2943225" y="7429500"/>
          <a:ext cx="1133475"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TRIM, PREVIEW</a:t>
          </a:r>
          <a:r>
            <a:rPr lang="en-US" cap="none" sz="900" b="1" i="0" u="none" baseline="0">
              <a:solidFill>
                <a:srgbClr val="FFFFFF"/>
              </a:solidFill>
              <a:latin typeface="Arial"/>
              <a:ea typeface="Arial"/>
              <a:cs typeface="Arial"/>
            </a:rPr>
            <a:t> &amp; PRINT CURRENT PAGE</a:t>
          </a:r>
        </a:p>
      </xdr:txBody>
    </xdr:sp>
    <xdr:clientData fPrintsWithSheet="0"/>
  </xdr:twoCellAnchor>
  <xdr:twoCellAnchor>
    <xdr:from>
      <xdr:col>1</xdr:col>
      <xdr:colOff>38100</xdr:colOff>
      <xdr:row>9</xdr:row>
      <xdr:rowOff>9525</xdr:rowOff>
    </xdr:from>
    <xdr:to>
      <xdr:col>5</xdr:col>
      <xdr:colOff>485775</xdr:colOff>
      <xdr:row>9</xdr:row>
      <xdr:rowOff>190500</xdr:rowOff>
    </xdr:to>
    <xdr:sp macro="[0]!Insert_RRCost">
      <xdr:nvSpPr>
        <xdr:cNvPr id="3" name="Rectangle 35"/>
        <xdr:cNvSpPr>
          <a:spLocks/>
        </xdr:cNvSpPr>
      </xdr:nvSpPr>
      <xdr:spPr>
        <a:xfrm>
          <a:off x="323850" y="1847850"/>
          <a:ext cx="4238625" cy="180975"/>
        </a:xfrm>
        <a:prstGeom prst="rect">
          <a:avLst/>
        </a:prstGeom>
        <a:solidFill>
          <a:srgbClr val="CCC1DA"/>
        </a:solidFill>
        <a:ln w="9525" cmpd="sng">
          <a:noFill/>
        </a:ln>
      </xdr:spPr>
      <xdr:txBody>
        <a:bodyPr vertOverflow="clip" wrap="square" lIns="27432" tIns="22860" rIns="27432" bIns="22860" anchor="ctr"/>
        <a:p>
          <a:pPr algn="l">
            <a:defRPr/>
          </a:pPr>
          <a:r>
            <a:rPr lang="en-US" cap="none" sz="900" b="1" i="0" u="none" baseline="0">
              <a:solidFill>
                <a:srgbClr val="333399"/>
              </a:solidFill>
              <a:latin typeface="Arial"/>
              <a:ea typeface="Arial"/>
              <a:cs typeface="Arial"/>
            </a:rPr>
            <a:t>(Click here first if Additional Row is required)</a:t>
          </a:r>
        </a:p>
      </xdr:txBody>
    </xdr:sp>
    <xdr:clientData fPrintsWithSheet="0"/>
  </xdr:twoCellAnchor>
  <xdr:oneCellAnchor>
    <xdr:from>
      <xdr:col>0</xdr:col>
      <xdr:colOff>114300</xdr:colOff>
      <xdr:row>7</xdr:row>
      <xdr:rowOff>9525</xdr:rowOff>
    </xdr:from>
    <xdr:ext cx="161925" cy="219075"/>
    <xdr:sp>
      <xdr:nvSpPr>
        <xdr:cNvPr id="4" name="Oval 45">
          <a:hlinkClick r:id="rId2"/>
        </xdr:cNvPr>
        <xdr:cNvSpPr>
          <a:spLocks/>
        </xdr:cNvSpPr>
      </xdr:nvSpPr>
      <xdr:spPr>
        <a:xfrm>
          <a:off x="114300" y="1419225"/>
          <a:ext cx="161925" cy="219075"/>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oneCellAnchor>
    <xdr:from>
      <xdr:col>0</xdr:col>
      <xdr:colOff>114300</xdr:colOff>
      <xdr:row>23</xdr:row>
      <xdr:rowOff>9525</xdr:rowOff>
    </xdr:from>
    <xdr:ext cx="161925" cy="200025"/>
    <xdr:sp>
      <xdr:nvSpPr>
        <xdr:cNvPr id="5" name="Oval 46">
          <a:hlinkClick r:id="rId3"/>
        </xdr:cNvPr>
        <xdr:cNvSpPr>
          <a:spLocks/>
        </xdr:cNvSpPr>
      </xdr:nvSpPr>
      <xdr:spPr>
        <a:xfrm>
          <a:off x="114300" y="4495800"/>
          <a:ext cx="161925" cy="200025"/>
        </a:xfrm>
        <a:prstGeom prst="ellipse">
          <a:avLst/>
        </a:prstGeom>
        <a:solidFill>
          <a:srgbClr val="3366FF"/>
        </a:solidFill>
        <a:ln w="9525" cmpd="sng">
          <a:noFill/>
        </a:ln>
      </xdr:spPr>
      <xdr:txBody>
        <a:bodyPr vertOverflow="clip" wrap="square" lIns="27432" tIns="27432" rIns="27432" bIns="27432" anchor="ctr"/>
        <a:p>
          <a:pPr algn="ctr">
            <a:defRPr/>
          </a:pPr>
          <a:r>
            <a:rPr lang="en-US" cap="none" sz="1200" b="1" i="1" u="none" baseline="0">
              <a:solidFill>
                <a:srgbClr val="FFFFFF"/>
              </a:solidFill>
            </a:rPr>
            <a:t>i</a:t>
          </a:r>
        </a:p>
      </xdr:txBody>
    </xdr:sp>
    <xdr:clientData fPrintsWithSheet="0"/>
  </xdr:oneCellAnchor>
  <xdr:twoCellAnchor>
    <xdr:from>
      <xdr:col>1</xdr:col>
      <xdr:colOff>9525</xdr:colOff>
      <xdr:row>36</xdr:row>
      <xdr:rowOff>19050</xdr:rowOff>
    </xdr:from>
    <xdr:to>
      <xdr:col>1</xdr:col>
      <xdr:colOff>1152525</xdr:colOff>
      <xdr:row>38</xdr:row>
      <xdr:rowOff>152400</xdr:rowOff>
    </xdr:to>
    <xdr:sp>
      <xdr:nvSpPr>
        <xdr:cNvPr id="6" name="Rectangle 34">
          <a:hlinkClick r:id="rId4"/>
        </xdr:cNvPr>
        <xdr:cNvSpPr>
          <a:spLocks/>
        </xdr:cNvSpPr>
      </xdr:nvSpPr>
      <xdr:spPr>
        <a:xfrm>
          <a:off x="295275" y="7429500"/>
          <a:ext cx="1143000" cy="45720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GO TO TOP</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s://www.iras.gov.sg/irashome/Schemes/Businesses/Productivity-and-Innovation-Credit-Scheme/Minimum-Ownership-Period-for-PIC-IT-and-Automation-Equipment-and-Intellectual-Property-Rights--IPRs-/" TargetMode="External" /><Relationship Id="rId2" Type="http://schemas.openxmlformats.org/officeDocument/2006/relationships/hyperlink" Target="https://www.iras.gov.sg/irashome/Businesses/Companies/Working-out-Corporate-Income-Taxes/Claiming-Allowances/Capital-Allowances/" TargetMode="External" /><Relationship Id="rId3" Type="http://schemas.openxmlformats.org/officeDocument/2006/relationships/hyperlink" Target="https://www.iras.gov.sg/irashome/Businesses/Companies/Working-out-Corporate-Income-Taxes/Claiming-Allowances/Capital-Allowances/Calculating-Capital-Allowances/" TargetMode="External" /><Relationship Id="rId4" Type="http://schemas.openxmlformats.org/officeDocument/2006/relationships/hyperlink" Target="https://www.iras.gov.sg/irashome/Businesses/Companies/Learning-the-basics-of-Corporate-Income-Tax/Corporate-Tax-Rates--Corporate-Income-Tax-Rebates-and-Tax-Exemption-Schemes/" TargetMode="External" /><Relationship Id="rId5" Type="http://schemas.openxmlformats.org/officeDocument/2006/relationships/hyperlink" Target="https://www.iras.gov.sg/irashome/Businesses/Companies/Working-out-Corporate-Income-Taxes/Business-Expenses/Tax-Treatment-of-Business-Expenses--Q---R-/" TargetMode="External" /><Relationship Id="rId6" Type="http://schemas.openxmlformats.org/officeDocument/2006/relationships/hyperlink" Target="https://www.iras.gov.sg/irashome/Other-Taxes/Charities/Donations-and-Tax-Deductions/" TargetMode="External" /><Relationship Id="rId7" Type="http://schemas.openxmlformats.org/officeDocument/2006/relationships/hyperlink" Target="https://www.iras.gov.sg/irashome/uploadedFiles/IRASHome/e-Tax_Guides/Income%20Tax%20Treatment%20of%20Foreign%20Exchange%20Gains%20or%20Losses%20for%20Businesses%20(Second%20Edition).pdf" TargetMode="External" /><Relationship Id="rId8" Type="http://schemas.openxmlformats.org/officeDocument/2006/relationships/hyperlink" Target="https://www.iras.gov.sg/irashome/Businesses/Companies/Working-out-Corporate-Income-Taxes/Companies-Receiving-Foreign-Income/Tax-Exemption-of-Foreign-Sourced-Income/" TargetMode="External" /><Relationship Id="rId9" Type="http://schemas.openxmlformats.org/officeDocument/2006/relationships/hyperlink" Target="https://www.iras.gov.sg/irashome/Businesses/Companies/Working-out-Corporate-Income-Taxes/Business-Expenses/Tax-Treatment-of-Business-Expenses--Q---R-/" TargetMode="External" /><Relationship Id="rId10" Type="http://schemas.openxmlformats.org/officeDocument/2006/relationships/hyperlink" Target="https://www.iras.gov.sg/irashome/Businesses/Companies/Working-out-Corporate-Income-Taxes/Business-Expenses/Tax-Treatment-of-Business-Expenses--I---P-/" TargetMode="External" /><Relationship Id="rId11" Type="http://schemas.openxmlformats.org/officeDocument/2006/relationships/hyperlink" Target="http://www.mom.gov.sg/employment-practices/schemes-for-employers-and-employees/portable-medical-benefits" TargetMode="External" /><Relationship Id="rId12" Type="http://schemas.openxmlformats.org/officeDocument/2006/relationships/hyperlink" Target="https://www.iras.gov.sg/irashome/Businesses/Companies/Working-out-Corporate-Income-Taxes/Business-Expenses/" TargetMode="External" /><Relationship Id="rId13" Type="http://schemas.openxmlformats.org/officeDocument/2006/relationships/hyperlink" Target="https://www.iras.gov.sg/irashome/Businesses/Companies/Working-out-Corporate-Income-Taxes/Business-Expenses/Tax-Treatment-of-Business-Expenses--I---P-/" TargetMode="External" /><Relationship Id="rId14" Type="http://schemas.openxmlformats.org/officeDocument/2006/relationships/hyperlink" Target="https://www.iras.gov.sg/irashome/uploadedFiles/IRASHome/e-Tax_Guides/etaxguides_CIT_FRS39_2015-03-16.pdf" TargetMode="External" /><Relationship Id="rId15" Type="http://schemas.openxmlformats.org/officeDocument/2006/relationships/hyperlink" Target="https://www.iras.gov.sg/irashome/Businesses/Companies/Working-out-Corporate-Income-Taxes/Specific-topics/Adopting-Financial-Reporting-Standard--FRS--39-and-109-and-its-Tax-Implications/" TargetMode="External" /><Relationship Id="rId16" Type="http://schemas.openxmlformats.org/officeDocument/2006/relationships/hyperlink" Target="https://www.iras.gov.sg/irashome/Businesses/Companies/Learning-the-basics-of-Corporate-Income-Tax/Common-Tax-Reliefs-That-Help-Reduce-The-Tax-Bills/" TargetMode="External" /><Relationship Id="rId17" Type="http://schemas.openxmlformats.org/officeDocument/2006/relationships/hyperlink" Target="https://www.iras.gov.sg/irashome/Businesses/Companies/Working-out-Corporate-Income-Taxes/Unutilised-Items--Losses--Capital-Allowances-and-Donations-/" TargetMode="External" /><Relationship Id="rId18" Type="http://schemas.openxmlformats.org/officeDocument/2006/relationships/hyperlink" Target="https://www.iras.gov.sg/irashome/Businesses/Companies/Working-out-Corporate-Income-Taxes/Unutilised-Items--Losses--Capital-Allowances-and-Donations-/" TargetMode="External" /><Relationship Id="rId19" Type="http://schemas.openxmlformats.org/officeDocument/2006/relationships/hyperlink" Target="https://www.iras.gov.sg/irashome/Businesses/Companies/Working-out-Corporate-Income-Taxes/Unutilised-Items--Losses--Capital-Allowances-and-Donations-/" TargetMode="External" /><Relationship Id="rId20" Type="http://schemas.openxmlformats.org/officeDocument/2006/relationships/drawing" Target="../drawings/drawing15.xml" /><Relationship Id="rId2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iras.gov.sg/irashome/Businesses/Companies/Filing-Taxes--Form-C-S-Form-C-/Overview-of-Form-C-S/-C/" TargetMode="External" /><Relationship Id="rId2" Type="http://schemas.openxmlformats.org/officeDocument/2006/relationships/hyperlink" Target="https://www.iras.gov.sg/irashome/uploadedFiles/IRASHome/Businesses/Basic%20Format%20of%20Tax%20Computation%20for%20an%20Investment%20Holding%20Company%20(Apr%202019).pdf" TargetMode="External" /><Relationship Id="rId3" Type="http://schemas.openxmlformats.org/officeDocument/2006/relationships/hyperlink" Target="https://www.iras.gov.sg/irashome/Businesses/Companies/Working-out-Corporate-Income-Taxes/Claiming-Reliefs/Loss-Carry-Back-Relief/" TargetMode="External" /><Relationship Id="rId4" Type="http://schemas.openxmlformats.org/officeDocument/2006/relationships/hyperlink" Target="https://www.iras.gov.sg/irashome/Businesses/Companies/Working-out-Corporate-Income-Taxes/Claiming-Reliefs/Group-Relief/" TargetMode="External" /><Relationship Id="rId5" Type="http://schemas.openxmlformats.org/officeDocument/2006/relationships/hyperlink" Target="https://www.iras.gov.sg/irashome/Businesses/Companies/Working-out-Corporate-Income-Taxes/Claiming-Reliefs/Foreign-Tax-Credit/" TargetMode="Externa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dimension ref="A1:L23"/>
  <sheetViews>
    <sheetView showGridLines="0" showRowColHeaders="0" tabSelected="1" zoomScalePageLayoutView="0" workbookViewId="0" topLeftCell="A1">
      <selection activeCell="D3" sqref="D3"/>
    </sheetView>
  </sheetViews>
  <sheetFormatPr defaultColWidth="0" defaultRowHeight="12.75" zeroHeight="1"/>
  <cols>
    <col min="1" max="1" width="3.7109375" style="0" customWidth="1"/>
    <col min="2" max="11" width="9.140625" style="0" customWidth="1"/>
    <col min="12" max="12" width="11.7109375" style="0" customWidth="1"/>
    <col min="13" max="13" width="3.7109375" style="0" customWidth="1"/>
    <col min="14" max="16384" width="0" style="0" hidden="1" customWidth="1"/>
  </cols>
  <sheetData>
    <row r="1" spans="2:10" s="12" customFormat="1" ht="20.25">
      <c r="B1" s="560"/>
      <c r="C1" s="560"/>
      <c r="D1" s="560"/>
      <c r="E1" s="560"/>
      <c r="F1" s="560"/>
      <c r="G1" s="560"/>
      <c r="H1" s="560"/>
      <c r="I1" s="560"/>
      <c r="J1" s="560"/>
    </row>
    <row r="2" spans="2:10" s="12" customFormat="1" ht="27" customHeight="1">
      <c r="B2" s="15"/>
      <c r="C2" s="15"/>
      <c r="D2" s="15"/>
      <c r="E2" s="15"/>
      <c r="F2" s="15"/>
      <c r="G2" s="15"/>
      <c r="H2" s="15"/>
      <c r="I2" s="15"/>
      <c r="J2" s="15"/>
    </row>
    <row r="3" s="12" customFormat="1" ht="16.5" customHeight="1"/>
    <row r="4" s="12" customFormat="1" ht="16.5" customHeight="1"/>
    <row r="5" s="12" customFormat="1" ht="16.5" customHeight="1"/>
    <row r="6" s="12" customFormat="1" ht="16.5" customHeight="1"/>
    <row r="7" spans="2:4" ht="18">
      <c r="B7" s="449" t="s">
        <v>337</v>
      </c>
      <c r="C7" s="450"/>
      <c r="D7" s="450"/>
    </row>
    <row r="8" spans="1:12" ht="18">
      <c r="A8" s="450"/>
      <c r="B8" s="556" t="s">
        <v>338</v>
      </c>
      <c r="C8" s="557"/>
      <c r="D8" s="557"/>
      <c r="E8" s="557"/>
      <c r="F8" s="557"/>
      <c r="G8" s="557"/>
      <c r="H8" s="557"/>
      <c r="I8" s="557"/>
      <c r="J8" s="557"/>
      <c r="K8" s="557"/>
      <c r="L8" s="557"/>
    </row>
    <row r="9" spans="1:12" ht="18">
      <c r="A9" s="450"/>
      <c r="B9" s="556" t="s">
        <v>339</v>
      </c>
      <c r="C9" s="557"/>
      <c r="D9" s="557"/>
      <c r="E9" s="557"/>
      <c r="F9" s="557"/>
      <c r="G9" s="557"/>
      <c r="H9" s="557"/>
      <c r="I9" s="557"/>
      <c r="J9" s="557"/>
      <c r="K9" s="557"/>
      <c r="L9" s="557"/>
    </row>
    <row r="10" spans="1:12" ht="18">
      <c r="A10" s="450"/>
      <c r="B10" s="556" t="s">
        <v>340</v>
      </c>
      <c r="C10" s="557"/>
      <c r="D10" s="557"/>
      <c r="E10" s="557"/>
      <c r="F10" s="557"/>
      <c r="G10" s="557"/>
      <c r="H10" s="557"/>
      <c r="I10" s="557"/>
      <c r="J10" s="557"/>
      <c r="K10" s="557"/>
      <c r="L10" s="557"/>
    </row>
    <row r="11" spans="1:12" ht="18">
      <c r="A11" s="450"/>
      <c r="B11" s="556" t="s">
        <v>341</v>
      </c>
      <c r="C11" s="557"/>
      <c r="D11" s="557"/>
      <c r="E11" s="557"/>
      <c r="F11" s="557"/>
      <c r="G11" s="557"/>
      <c r="H11" s="557"/>
      <c r="I11" s="557"/>
      <c r="J11" s="557"/>
      <c r="K11" s="557"/>
      <c r="L11" s="557"/>
    </row>
    <row r="12" spans="1:12" ht="18">
      <c r="A12" s="450"/>
      <c r="B12" s="559" t="s">
        <v>349</v>
      </c>
      <c r="C12" s="557"/>
      <c r="D12" s="557"/>
      <c r="E12" s="557"/>
      <c r="F12" s="557"/>
      <c r="G12" s="557"/>
      <c r="H12" s="557"/>
      <c r="I12" s="557"/>
      <c r="J12" s="557"/>
      <c r="K12" s="557"/>
      <c r="L12" s="557"/>
    </row>
    <row r="13" spans="1:12" ht="18">
      <c r="A13" s="450"/>
      <c r="C13" s="556" t="s">
        <v>325</v>
      </c>
      <c r="D13" s="557"/>
      <c r="E13" s="557"/>
      <c r="F13" s="557"/>
      <c r="G13" s="557"/>
      <c r="H13" s="557"/>
      <c r="I13" s="557"/>
      <c r="J13" s="557"/>
      <c r="K13" s="557"/>
      <c r="L13" s="557"/>
    </row>
    <row r="14" spans="1:12" ht="18">
      <c r="A14" s="450"/>
      <c r="C14" s="556" t="s">
        <v>342</v>
      </c>
      <c r="D14" s="557"/>
      <c r="E14" s="557"/>
      <c r="F14" s="557"/>
      <c r="G14" s="557"/>
      <c r="H14" s="557"/>
      <c r="I14" s="557"/>
      <c r="J14" s="557"/>
      <c r="K14" s="557"/>
      <c r="L14" s="557"/>
    </row>
    <row r="15" spans="1:12" ht="18">
      <c r="A15" s="450"/>
      <c r="C15" s="556" t="s">
        <v>343</v>
      </c>
      <c r="D15" s="557"/>
      <c r="E15" s="557"/>
      <c r="F15" s="557"/>
      <c r="G15" s="557"/>
      <c r="H15" s="557"/>
      <c r="I15" s="557"/>
      <c r="J15" s="557"/>
      <c r="K15" s="557"/>
      <c r="L15" s="557"/>
    </row>
    <row r="16" spans="1:12" ht="18">
      <c r="A16" s="450"/>
      <c r="C16" s="556" t="s">
        <v>344</v>
      </c>
      <c r="D16" s="557"/>
      <c r="E16" s="557"/>
      <c r="F16" s="557"/>
      <c r="G16" s="557"/>
      <c r="H16" s="557"/>
      <c r="I16" s="557"/>
      <c r="J16" s="557"/>
      <c r="K16" s="557"/>
      <c r="L16" s="557"/>
    </row>
    <row r="17" spans="1:12" ht="18">
      <c r="A17" s="450"/>
      <c r="C17" s="561" t="s">
        <v>345</v>
      </c>
      <c r="D17" s="557"/>
      <c r="E17" s="557"/>
      <c r="F17" s="557"/>
      <c r="G17" s="557"/>
      <c r="H17" s="557"/>
      <c r="I17" s="557"/>
      <c r="J17" s="557"/>
      <c r="K17" s="557"/>
      <c r="L17" s="557"/>
    </row>
    <row r="18" spans="1:12" ht="18">
      <c r="A18" s="450"/>
      <c r="C18" s="451"/>
      <c r="D18" s="558" t="s">
        <v>353</v>
      </c>
      <c r="E18" s="557"/>
      <c r="F18" s="557"/>
      <c r="G18" s="557"/>
      <c r="H18" s="557"/>
      <c r="I18" s="557"/>
      <c r="J18" s="557"/>
      <c r="K18" s="557"/>
      <c r="L18" s="557"/>
    </row>
    <row r="19" spans="1:12" ht="18">
      <c r="A19" s="450"/>
      <c r="C19" s="451"/>
      <c r="D19" s="558" t="s">
        <v>346</v>
      </c>
      <c r="E19" s="557"/>
      <c r="F19" s="557"/>
      <c r="G19" s="557"/>
      <c r="H19" s="557"/>
      <c r="I19" s="557"/>
      <c r="J19" s="557"/>
      <c r="K19" s="557"/>
      <c r="L19" s="557"/>
    </row>
    <row r="20" spans="1:12" ht="18">
      <c r="A20" s="450"/>
      <c r="C20" s="451"/>
      <c r="D20" s="558" t="s">
        <v>458</v>
      </c>
      <c r="E20" s="557"/>
      <c r="F20" s="557"/>
      <c r="G20" s="557"/>
      <c r="H20" s="557"/>
      <c r="I20" s="557"/>
      <c r="J20" s="557"/>
      <c r="K20" s="557"/>
      <c r="L20" s="557"/>
    </row>
    <row r="21" spans="1:12" ht="18">
      <c r="A21" s="450"/>
      <c r="C21" s="451"/>
      <c r="D21" s="558" t="s">
        <v>459</v>
      </c>
      <c r="E21" s="557"/>
      <c r="F21" s="557"/>
      <c r="G21" s="557"/>
      <c r="H21" s="557"/>
      <c r="I21" s="557"/>
      <c r="J21" s="557"/>
      <c r="K21" s="557"/>
      <c r="L21" s="557"/>
    </row>
    <row r="22" spans="1:12" ht="18">
      <c r="A22" s="450"/>
      <c r="C22" s="451"/>
      <c r="D22" s="558" t="s">
        <v>347</v>
      </c>
      <c r="E22" s="557"/>
      <c r="F22" s="557"/>
      <c r="G22" s="557"/>
      <c r="H22" s="557"/>
      <c r="I22" s="557"/>
      <c r="J22" s="557"/>
      <c r="K22" s="557"/>
      <c r="L22" s="557"/>
    </row>
    <row r="23" spans="2:12" ht="16.5">
      <c r="B23" s="556" t="s">
        <v>348</v>
      </c>
      <c r="C23" s="557"/>
      <c r="D23" s="557"/>
      <c r="E23" s="557"/>
      <c r="F23" s="557"/>
      <c r="G23" s="557"/>
      <c r="H23" s="557"/>
      <c r="I23" s="557"/>
      <c r="J23" s="557"/>
      <c r="K23" s="557"/>
      <c r="L23" s="557"/>
    </row>
    <row r="24" ht="12.75"/>
    <row r="25" ht="12.75" hidden="1"/>
    <row r="26" ht="12.75" hidden="1"/>
    <row r="27" ht="12.75" hidden="1"/>
    <row r="28" ht="12.75" hidden="1"/>
  </sheetData>
  <sheetProtection password="85BE" sheet="1" objects="1" scenarios="1"/>
  <mergeCells count="17">
    <mergeCell ref="D22:L22"/>
    <mergeCell ref="B1:J1"/>
    <mergeCell ref="B8:L8"/>
    <mergeCell ref="B9:L9"/>
    <mergeCell ref="B10:L10"/>
    <mergeCell ref="B11:L11"/>
    <mergeCell ref="C17:L17"/>
    <mergeCell ref="B23:L23"/>
    <mergeCell ref="D18:L18"/>
    <mergeCell ref="D19:L19"/>
    <mergeCell ref="D20:L20"/>
    <mergeCell ref="D21:L21"/>
    <mergeCell ref="B12:L12"/>
    <mergeCell ref="C13:L13"/>
    <mergeCell ref="C14:L14"/>
    <mergeCell ref="C15:L15"/>
    <mergeCell ref="C16:L16"/>
  </mergeCells>
  <hyperlinks>
    <hyperlink ref="B8" location="Introduction!C2" display="Introduction"/>
    <hyperlink ref="B9" location="'Using the Basic Tax Calculator'!C2" display="Using the Basic Tax Calculator"/>
    <hyperlink ref="B10" location="'Company''s Particulars'!E4" display="Company's Particulars"/>
    <hyperlink ref="B11" location="'Tax Computation'!F8" display="Tax Computation"/>
    <hyperlink ref="C13" location="'Rental Income Schedule'!D14" display="Rental Income"/>
    <hyperlink ref="C14" location="'Interest Adjustment Schedule'!E9" display="Interest Adjustment"/>
    <hyperlink ref="C15" location="'Medical Expense Schedule'!J9" display="Medical Expense"/>
    <hyperlink ref="C16" location="'R&amp;R Cost Schedule'!B12" display="Renovation &amp; Refurbishment Works (R&amp;R Costs)"/>
    <hyperlink ref="D18" location="'Capital Allowance - New'!C30" display="- Addition of New Assets"/>
    <hyperlink ref="B23" location="Notes!B2" display="Explanatory Notes"/>
    <hyperlink ref="D22" location="'Capital Allowance Summary'!I9" display="- Capital Allowance Summary"/>
    <hyperlink ref="D21" location="'Capital Allowance - No PIC'!B16" display="- Capital Allowance (no PIC claim)"/>
    <hyperlink ref="D19" location="'Capital Allowance (HP) - Main'!D19" display="- New Assets under Hire-purchase"/>
    <hyperlink ref="D20" location="'Capital Allowance - PIC'!C11" display="- Capital Allowances (with PIC claim)"/>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6">
    <pageSetUpPr fitToPage="1"/>
  </sheetPr>
  <dimension ref="A1:L52"/>
  <sheetViews>
    <sheetView showGridLines="0" showRowColHeaders="0" zoomScalePageLayoutView="0" workbookViewId="0" topLeftCell="A8">
      <selection activeCell="C30" sqref="C30"/>
    </sheetView>
  </sheetViews>
  <sheetFormatPr defaultColWidth="0" defaultRowHeight="12.75" zeroHeight="1"/>
  <cols>
    <col min="1" max="1" width="4.28125" style="10" customWidth="1"/>
    <col min="2" max="2" width="4.00390625" style="10" customWidth="1"/>
    <col min="3" max="3" width="21.7109375" style="10" customWidth="1"/>
    <col min="4" max="4" width="5.28125" style="10" customWidth="1"/>
    <col min="5" max="5" width="31.00390625" style="10" customWidth="1"/>
    <col min="6" max="6" width="24.57421875" style="10" customWidth="1"/>
    <col min="7" max="7" width="5.28125" style="10" customWidth="1"/>
    <col min="8" max="10" width="8.7109375" style="10" customWidth="1"/>
    <col min="11" max="11" width="9.421875" style="10" customWidth="1"/>
    <col min="12" max="12" width="4.28125" style="10" customWidth="1"/>
    <col min="13" max="16384" width="0" style="10" hidden="1" customWidth="1"/>
  </cols>
  <sheetData>
    <row r="1" spans="1:12" ht="14.25" hidden="1">
      <c r="A1" s="154"/>
      <c r="B1" s="154"/>
      <c r="C1" s="154" t="s">
        <v>52</v>
      </c>
      <c r="D1" s="171">
        <v>1</v>
      </c>
      <c r="E1" s="154"/>
      <c r="F1" s="154"/>
      <c r="G1" s="154"/>
      <c r="H1" s="154"/>
      <c r="I1" s="154"/>
      <c r="J1" s="154"/>
      <c r="K1" s="154"/>
      <c r="L1" s="154"/>
    </row>
    <row r="2" spans="1:12" ht="14.25" hidden="1">
      <c r="A2" s="154"/>
      <c r="B2" s="154"/>
      <c r="C2" s="154" t="s">
        <v>53</v>
      </c>
      <c r="D2" s="171">
        <v>3</v>
      </c>
      <c r="E2" s="154"/>
      <c r="F2" s="154"/>
      <c r="G2" s="154"/>
      <c r="H2" s="154"/>
      <c r="I2" s="154"/>
      <c r="J2" s="154"/>
      <c r="K2" s="154"/>
      <c r="L2" s="154"/>
    </row>
    <row r="3" spans="1:12" ht="14.25" hidden="1">
      <c r="A3" s="154"/>
      <c r="B3" s="154"/>
      <c r="C3" s="154" t="s">
        <v>148</v>
      </c>
      <c r="D3" s="171">
        <v>6</v>
      </c>
      <c r="E3" s="154"/>
      <c r="F3" s="154"/>
      <c r="G3" s="154"/>
      <c r="H3" s="154"/>
      <c r="I3" s="154"/>
      <c r="J3" s="154"/>
      <c r="K3" s="154"/>
      <c r="L3" s="154"/>
    </row>
    <row r="4" spans="1:12" ht="14.25" hidden="1">
      <c r="A4" s="154"/>
      <c r="B4" s="154"/>
      <c r="C4" s="154" t="s">
        <v>54</v>
      </c>
      <c r="D4" s="355" t="s">
        <v>227</v>
      </c>
      <c r="E4" s="154"/>
      <c r="F4" s="154"/>
      <c r="G4" s="154"/>
      <c r="H4" s="154"/>
      <c r="I4" s="154"/>
      <c r="J4" s="154"/>
      <c r="K4" s="154"/>
      <c r="L4" s="154"/>
    </row>
    <row r="5" spans="1:12" ht="14.25" hidden="1">
      <c r="A5" s="154"/>
      <c r="B5" s="154"/>
      <c r="C5" s="154" t="s">
        <v>55</v>
      </c>
      <c r="E5" s="154"/>
      <c r="F5" s="154"/>
      <c r="G5" s="154"/>
      <c r="H5" s="154"/>
      <c r="I5" s="154"/>
      <c r="J5" s="154"/>
      <c r="K5" s="154"/>
      <c r="L5" s="154"/>
    </row>
    <row r="6" spans="1:12" ht="14.25" hidden="1">
      <c r="A6" s="154"/>
      <c r="B6" s="154"/>
      <c r="C6" s="154" t="s">
        <v>158</v>
      </c>
      <c r="D6" s="171"/>
      <c r="E6" s="154"/>
      <c r="F6" s="154"/>
      <c r="G6" s="154"/>
      <c r="H6" s="154"/>
      <c r="I6" s="154"/>
      <c r="J6" s="154"/>
      <c r="K6" s="154"/>
      <c r="L6" s="154"/>
    </row>
    <row r="7" spans="1:12" ht="14.25" hidden="1">
      <c r="A7" s="154"/>
      <c r="B7" s="154"/>
      <c r="C7" s="154"/>
      <c r="D7" s="154"/>
      <c r="E7" s="154"/>
      <c r="F7" s="154"/>
      <c r="G7" s="154"/>
      <c r="H7" s="154"/>
      <c r="I7" s="154"/>
      <c r="J7" s="154"/>
      <c r="K7" s="154"/>
      <c r="L7" s="154"/>
    </row>
    <row r="8" spans="1:12" ht="20.25">
      <c r="A8" s="154"/>
      <c r="B8" s="135" t="s">
        <v>496</v>
      </c>
      <c r="C8" s="154"/>
      <c r="D8" s="154"/>
      <c r="E8" s="154"/>
      <c r="F8" s="154"/>
      <c r="G8" s="154"/>
      <c r="H8" s="154"/>
      <c r="I8" s="154"/>
      <c r="J8" s="154"/>
      <c r="K8" s="154"/>
      <c r="L8" s="154"/>
    </row>
    <row r="9" spans="1:12" ht="14.25">
      <c r="A9" s="154"/>
      <c r="B9" s="154"/>
      <c r="C9" s="154"/>
      <c r="D9" s="154"/>
      <c r="E9" s="154"/>
      <c r="F9" s="154"/>
      <c r="G9" s="154"/>
      <c r="H9" s="154"/>
      <c r="I9" s="154"/>
      <c r="J9" s="154"/>
      <c r="K9" s="154"/>
      <c r="L9" s="154"/>
    </row>
    <row r="10" spans="1:12" ht="27.75" customHeight="1">
      <c r="A10" s="154"/>
      <c r="B10" s="583" t="s">
        <v>140</v>
      </c>
      <c r="C10" s="583"/>
      <c r="D10" s="134"/>
      <c r="E10" s="615">
        <f>IF('Company''s Particulars'!E4="","",'Company''s Particulars'!E4)</f>
      </c>
      <c r="F10" s="616"/>
      <c r="G10" s="616"/>
      <c r="H10" s="617"/>
      <c r="I10" s="154"/>
      <c r="J10" s="154"/>
      <c r="K10" s="154"/>
      <c r="L10" s="154"/>
    </row>
    <row r="11" spans="1:12" ht="15.75">
      <c r="A11" s="154"/>
      <c r="B11" s="583" t="s">
        <v>403</v>
      </c>
      <c r="C11" s="583"/>
      <c r="D11" s="134"/>
      <c r="E11" s="618">
        <f>IF('Company''s Particulars'!E6="","",'Company''s Particulars'!E6)</f>
      </c>
      <c r="F11" s="619"/>
      <c r="G11" s="619"/>
      <c r="H11" s="620"/>
      <c r="I11" s="154"/>
      <c r="J11" s="154"/>
      <c r="K11" s="154"/>
      <c r="L11" s="154"/>
    </row>
    <row r="12" spans="1:12" ht="15.75">
      <c r="A12" s="154"/>
      <c r="B12" s="583" t="s">
        <v>58</v>
      </c>
      <c r="C12" s="583"/>
      <c r="D12" s="134"/>
      <c r="E12" s="621">
        <f>IF('Company''s Particulars'!E8="","",'Company''s Particulars'!E8)</f>
        <v>2019</v>
      </c>
      <c r="F12" s="622"/>
      <c r="G12" s="622"/>
      <c r="H12" s="623"/>
      <c r="I12" s="154"/>
      <c r="J12" s="154"/>
      <c r="K12" s="154"/>
      <c r="L12" s="154"/>
    </row>
    <row r="13" spans="1:12" ht="15" thickBot="1">
      <c r="A13" s="154"/>
      <c r="B13" s="154"/>
      <c r="C13" s="154"/>
      <c r="D13" s="154"/>
      <c r="E13" s="154"/>
      <c r="F13" s="154"/>
      <c r="G13" s="154"/>
      <c r="H13" s="155"/>
      <c r="I13" s="155"/>
      <c r="J13" s="154"/>
      <c r="K13" s="154"/>
      <c r="L13" s="154"/>
    </row>
    <row r="14" spans="1:12" ht="18" customHeight="1">
      <c r="A14" s="154"/>
      <c r="B14" s="156" t="s">
        <v>145</v>
      </c>
      <c r="C14" s="157"/>
      <c r="D14" s="157"/>
      <c r="E14" s="157"/>
      <c r="F14" s="157"/>
      <c r="G14" s="157"/>
      <c r="H14" s="157"/>
      <c r="I14" s="157"/>
      <c r="J14" s="157"/>
      <c r="K14" s="158"/>
      <c r="L14" s="154"/>
    </row>
    <row r="15" spans="1:12" ht="18" customHeight="1">
      <c r="A15" s="154"/>
      <c r="B15" s="159"/>
      <c r="C15" s="155"/>
      <c r="D15" s="155"/>
      <c r="E15" s="155"/>
      <c r="F15" s="155"/>
      <c r="G15" s="155"/>
      <c r="H15" s="155"/>
      <c r="I15" s="155"/>
      <c r="J15" s="155"/>
      <c r="K15" s="160"/>
      <c r="L15" s="154"/>
    </row>
    <row r="16" spans="1:12" ht="34.5" customHeight="1">
      <c r="A16" s="154"/>
      <c r="B16" s="627" t="s">
        <v>354</v>
      </c>
      <c r="C16" s="625"/>
      <c r="D16" s="625"/>
      <c r="E16" s="625"/>
      <c r="F16" s="625"/>
      <c r="G16" s="625"/>
      <c r="H16" s="625"/>
      <c r="I16" s="625"/>
      <c r="J16" s="625"/>
      <c r="K16" s="626"/>
      <c r="L16" s="154"/>
    </row>
    <row r="17" spans="1:12" ht="34.5" customHeight="1">
      <c r="A17" s="154"/>
      <c r="B17" s="161"/>
      <c r="C17" s="162"/>
      <c r="D17" s="162"/>
      <c r="E17" s="162"/>
      <c r="F17" s="162"/>
      <c r="G17" s="162"/>
      <c r="H17" s="162"/>
      <c r="I17" s="162"/>
      <c r="J17" s="162"/>
      <c r="K17" s="163"/>
      <c r="L17" s="154"/>
    </row>
    <row r="18" spans="1:12" ht="18" customHeight="1">
      <c r="A18" s="154"/>
      <c r="B18" s="164" t="s">
        <v>155</v>
      </c>
      <c r="C18" s="165"/>
      <c r="D18" s="155"/>
      <c r="E18" s="155"/>
      <c r="F18" s="155"/>
      <c r="G18" s="155"/>
      <c r="H18" s="155"/>
      <c r="I18" s="155"/>
      <c r="J18" s="155"/>
      <c r="K18" s="160"/>
      <c r="L18" s="154"/>
    </row>
    <row r="19" spans="1:12" ht="27" customHeight="1">
      <c r="A19" s="154"/>
      <c r="B19" s="628" t="s">
        <v>275</v>
      </c>
      <c r="C19" s="625"/>
      <c r="D19" s="625"/>
      <c r="E19" s="625"/>
      <c r="F19" s="625"/>
      <c r="G19" s="625"/>
      <c r="H19" s="625"/>
      <c r="I19" s="625"/>
      <c r="J19" s="625"/>
      <c r="K19" s="626"/>
      <c r="L19" s="154"/>
    </row>
    <row r="20" spans="1:12" ht="18" customHeight="1">
      <c r="A20" s="154"/>
      <c r="B20" s="161"/>
      <c r="C20" s="162"/>
      <c r="D20" s="162"/>
      <c r="E20" s="162"/>
      <c r="F20" s="162"/>
      <c r="G20" s="162"/>
      <c r="H20" s="162"/>
      <c r="I20" s="162"/>
      <c r="J20" s="162"/>
      <c r="K20" s="163"/>
      <c r="L20" s="154"/>
    </row>
    <row r="21" spans="1:12" ht="33" customHeight="1">
      <c r="A21" s="154"/>
      <c r="B21" s="627" t="s">
        <v>228</v>
      </c>
      <c r="C21" s="625"/>
      <c r="D21" s="625"/>
      <c r="E21" s="625"/>
      <c r="F21" s="625"/>
      <c r="G21" s="625"/>
      <c r="H21" s="625"/>
      <c r="I21" s="625"/>
      <c r="J21" s="625"/>
      <c r="K21" s="626"/>
      <c r="L21" s="154"/>
    </row>
    <row r="22" spans="1:12" ht="18" customHeight="1">
      <c r="A22" s="154"/>
      <c r="B22" s="624"/>
      <c r="C22" s="625"/>
      <c r="D22" s="625"/>
      <c r="E22" s="625"/>
      <c r="F22" s="625"/>
      <c r="G22" s="625"/>
      <c r="H22" s="625"/>
      <c r="I22" s="625"/>
      <c r="J22" s="625"/>
      <c r="K22" s="626"/>
      <c r="L22" s="154"/>
    </row>
    <row r="23" spans="1:12" ht="33.75" customHeight="1">
      <c r="A23" s="154"/>
      <c r="B23" s="624" t="s">
        <v>156</v>
      </c>
      <c r="C23" s="625"/>
      <c r="D23" s="625"/>
      <c r="E23" s="625"/>
      <c r="F23" s="625"/>
      <c r="G23" s="625"/>
      <c r="H23" s="625"/>
      <c r="I23" s="625"/>
      <c r="J23" s="625"/>
      <c r="K23" s="626"/>
      <c r="L23" s="154"/>
    </row>
    <row r="24" spans="1:12" ht="18" customHeight="1">
      <c r="A24" s="154"/>
      <c r="B24" s="166"/>
      <c r="C24" s="165"/>
      <c r="D24" s="155"/>
      <c r="E24" s="155"/>
      <c r="F24" s="155"/>
      <c r="G24" s="155"/>
      <c r="H24" s="155"/>
      <c r="I24" s="155"/>
      <c r="J24" s="155"/>
      <c r="K24" s="160"/>
      <c r="L24" s="154"/>
    </row>
    <row r="25" spans="1:12" ht="14.25">
      <c r="A25" s="154"/>
      <c r="B25" s="627" t="s">
        <v>466</v>
      </c>
      <c r="C25" s="625"/>
      <c r="D25" s="625"/>
      <c r="E25" s="625"/>
      <c r="F25" s="625"/>
      <c r="G25" s="625"/>
      <c r="H25" s="625"/>
      <c r="I25" s="625"/>
      <c r="J25" s="625"/>
      <c r="K25" s="626"/>
      <c r="L25" s="154"/>
    </row>
    <row r="26" spans="1:12" ht="15" thickBot="1">
      <c r="A26" s="154"/>
      <c r="B26" s="167"/>
      <c r="C26" s="168"/>
      <c r="D26" s="168"/>
      <c r="E26" s="168"/>
      <c r="F26" s="168"/>
      <c r="G26" s="168"/>
      <c r="H26" s="168"/>
      <c r="I26" s="168"/>
      <c r="J26" s="168"/>
      <c r="K26" s="169"/>
      <c r="L26" s="154"/>
    </row>
    <row r="27" spans="1:12" ht="14.25">
      <c r="A27" s="154"/>
      <c r="B27" s="154"/>
      <c r="C27" s="154"/>
      <c r="D27" s="154"/>
      <c r="E27" s="154"/>
      <c r="F27" s="154"/>
      <c r="G27" s="154"/>
      <c r="H27" s="154"/>
      <c r="I27" s="154"/>
      <c r="J27" s="154"/>
      <c r="K27" s="154"/>
      <c r="L27" s="154"/>
    </row>
    <row r="28" spans="1:12" ht="15">
      <c r="A28" s="154"/>
      <c r="B28" s="140" t="s">
        <v>430</v>
      </c>
      <c r="C28" s="140" t="s">
        <v>431</v>
      </c>
      <c r="D28" s="154"/>
      <c r="E28" s="154"/>
      <c r="F28" s="154"/>
      <c r="G28" s="154"/>
      <c r="H28" s="154"/>
      <c r="I28" s="154"/>
      <c r="J28" s="154"/>
      <c r="K28" s="154"/>
      <c r="L28" s="154"/>
    </row>
    <row r="29" spans="1:12" ht="14.25">
      <c r="A29" s="154"/>
      <c r="B29" s="154"/>
      <c r="C29" s="154"/>
      <c r="D29" s="154"/>
      <c r="E29" s="154"/>
      <c r="F29" s="154"/>
      <c r="G29" s="154"/>
      <c r="H29" s="154"/>
      <c r="I29" s="154"/>
      <c r="J29" s="154"/>
      <c r="K29" s="154"/>
      <c r="L29" s="154"/>
    </row>
    <row r="30" spans="1:12" ht="14.25">
      <c r="A30" s="154"/>
      <c r="B30" s="154"/>
      <c r="C30" s="72"/>
      <c r="D30" s="170"/>
      <c r="E30" s="154"/>
      <c r="F30" s="154"/>
      <c r="G30" s="548">
        <f>IF(C34="",C30,C34)</f>
        <v>0</v>
      </c>
      <c r="H30" s="548">
        <f>IF(C34="",C30,C34)</f>
        <v>0</v>
      </c>
      <c r="I30" s="154"/>
      <c r="J30" s="154"/>
      <c r="K30" s="154"/>
      <c r="L30" s="154"/>
    </row>
    <row r="31" spans="1:12" ht="14.25">
      <c r="A31" s="154"/>
      <c r="B31" s="154"/>
      <c r="C31" s="154"/>
      <c r="D31" s="154"/>
      <c r="E31" s="154"/>
      <c r="F31" s="154"/>
      <c r="G31" s="154"/>
      <c r="H31" s="154"/>
      <c r="I31" s="154"/>
      <c r="J31" s="154"/>
      <c r="K31" s="154"/>
      <c r="L31" s="154"/>
    </row>
    <row r="32" spans="1:12" ht="14.25">
      <c r="A32" s="154"/>
      <c r="B32" s="140" t="s">
        <v>432</v>
      </c>
      <c r="C32" s="140" t="s">
        <v>467</v>
      </c>
      <c r="D32" s="154"/>
      <c r="E32" s="154"/>
      <c r="F32" s="154"/>
      <c r="G32" s="154"/>
      <c r="H32" s="154"/>
      <c r="I32" s="154"/>
      <c r="J32" s="154"/>
      <c r="K32" s="154"/>
      <c r="L32" s="154"/>
    </row>
    <row r="33" spans="1:12" ht="14.25">
      <c r="A33" s="154"/>
      <c r="B33" s="154"/>
      <c r="C33" s="154"/>
      <c r="D33" s="154"/>
      <c r="E33" s="154"/>
      <c r="F33" s="154"/>
      <c r="G33" s="154"/>
      <c r="H33" s="154"/>
      <c r="I33" s="154"/>
      <c r="J33" s="154"/>
      <c r="K33" s="154"/>
      <c r="L33" s="154"/>
    </row>
    <row r="34" spans="1:12" ht="14.25">
      <c r="A34" s="154"/>
      <c r="B34" s="154"/>
      <c r="C34" s="552"/>
      <c r="D34" s="553"/>
      <c r="E34" s="553"/>
      <c r="G34" s="551">
        <f>LEN(C34)</f>
        <v>0</v>
      </c>
      <c r="H34" s="154"/>
      <c r="I34" s="154"/>
      <c r="J34" s="154"/>
      <c r="K34" s="154"/>
      <c r="L34" s="154"/>
    </row>
    <row r="35" spans="1:12" ht="14.25">
      <c r="A35" s="154"/>
      <c r="B35" s="154"/>
      <c r="C35" s="154"/>
      <c r="D35" s="154"/>
      <c r="E35" s="154"/>
      <c r="F35" s="154"/>
      <c r="G35" s="154"/>
      <c r="H35" s="154"/>
      <c r="I35" s="154"/>
      <c r="J35" s="154"/>
      <c r="K35" s="154"/>
      <c r="L35" s="154"/>
    </row>
    <row r="36" spans="1:12" ht="14.25">
      <c r="A36" s="154"/>
      <c r="B36" s="154" t="s">
        <v>2</v>
      </c>
      <c r="C36" s="154" t="s">
        <v>159</v>
      </c>
      <c r="D36" s="154"/>
      <c r="E36" s="154"/>
      <c r="F36" s="154"/>
      <c r="G36" s="154"/>
      <c r="H36" s="154"/>
      <c r="I36" s="154"/>
      <c r="J36" s="154"/>
      <c r="K36" s="154"/>
      <c r="L36" s="154"/>
    </row>
    <row r="37" spans="1:12" ht="14.25">
      <c r="A37" s="154"/>
      <c r="B37" s="154"/>
      <c r="C37" s="154"/>
      <c r="D37" s="154"/>
      <c r="E37" s="154"/>
      <c r="F37" s="154"/>
      <c r="G37" s="154"/>
      <c r="H37" s="154"/>
      <c r="I37" s="154"/>
      <c r="J37" s="154"/>
      <c r="K37" s="154"/>
      <c r="L37" s="154"/>
    </row>
    <row r="38" spans="1:12" ht="14.25">
      <c r="A38" s="154"/>
      <c r="B38" s="154"/>
      <c r="C38" s="72"/>
      <c r="D38" s="170"/>
      <c r="E38" s="154"/>
      <c r="F38" s="154"/>
      <c r="G38" s="154"/>
      <c r="H38" s="154"/>
      <c r="I38" s="154"/>
      <c r="J38" s="154"/>
      <c r="K38" s="154"/>
      <c r="L38" s="154"/>
    </row>
    <row r="39" spans="1:12" ht="14.25">
      <c r="A39" s="154"/>
      <c r="B39" s="154"/>
      <c r="C39" s="154"/>
      <c r="D39" s="170"/>
      <c r="E39" s="154"/>
      <c r="F39" s="154"/>
      <c r="G39" s="154"/>
      <c r="H39" s="154"/>
      <c r="I39" s="154"/>
      <c r="J39" s="154"/>
      <c r="K39" s="154"/>
      <c r="L39" s="154"/>
    </row>
    <row r="40" spans="1:12" ht="14.25">
      <c r="A40" s="154"/>
      <c r="B40" s="154" t="s">
        <v>3</v>
      </c>
      <c r="C40" s="154" t="s">
        <v>56</v>
      </c>
      <c r="D40" s="154"/>
      <c r="E40" s="154"/>
      <c r="F40" s="154"/>
      <c r="G40" s="154"/>
      <c r="H40" s="154"/>
      <c r="I40" s="154"/>
      <c r="J40" s="154"/>
      <c r="K40" s="154"/>
      <c r="L40" s="154"/>
    </row>
    <row r="41" spans="1:12" ht="14.25">
      <c r="A41" s="154"/>
      <c r="B41" s="154"/>
      <c r="C41" s="154"/>
      <c r="D41" s="154"/>
      <c r="E41" s="154"/>
      <c r="F41" s="154"/>
      <c r="G41" s="154"/>
      <c r="H41" s="154"/>
      <c r="I41" s="154"/>
      <c r="J41" s="154"/>
      <c r="K41" s="154"/>
      <c r="L41" s="154"/>
    </row>
    <row r="42" spans="1:12" ht="14.25">
      <c r="A42" s="154"/>
      <c r="B42" s="154"/>
      <c r="C42" s="278"/>
      <c r="D42" s="154"/>
      <c r="E42" s="154"/>
      <c r="F42" s="154"/>
      <c r="G42" s="154"/>
      <c r="H42" s="154"/>
      <c r="I42" s="154"/>
      <c r="J42" s="154"/>
      <c r="K42" s="154"/>
      <c r="L42" s="154"/>
    </row>
    <row r="43" spans="1:12" ht="14.25">
      <c r="A43" s="154"/>
      <c r="B43" s="154"/>
      <c r="C43" s="171"/>
      <c r="D43" s="154"/>
      <c r="E43" s="154"/>
      <c r="F43" s="154"/>
      <c r="G43" s="154"/>
      <c r="H43" s="154"/>
      <c r="I43" s="154"/>
      <c r="J43" s="154"/>
      <c r="K43" s="154"/>
      <c r="L43" s="154"/>
    </row>
    <row r="44" spans="1:12" ht="14.25">
      <c r="A44" s="154"/>
      <c r="B44" s="140" t="s">
        <v>4</v>
      </c>
      <c r="C44" s="154" t="s">
        <v>57</v>
      </c>
      <c r="D44" s="154"/>
      <c r="E44" s="154"/>
      <c r="F44" s="154"/>
      <c r="G44" s="154"/>
      <c r="H44" s="154"/>
      <c r="I44" s="154"/>
      <c r="J44" s="154"/>
      <c r="K44" s="154"/>
      <c r="L44" s="154"/>
    </row>
    <row r="45" spans="1:12" ht="14.25">
      <c r="A45" s="154"/>
      <c r="B45" s="154"/>
      <c r="C45" s="154"/>
      <c r="D45" s="154"/>
      <c r="E45" s="154"/>
      <c r="F45" s="154"/>
      <c r="G45" s="154"/>
      <c r="H45" s="154"/>
      <c r="I45" s="154"/>
      <c r="J45" s="154"/>
      <c r="K45" s="154"/>
      <c r="L45" s="154"/>
    </row>
    <row r="46" spans="1:12" ht="15.75">
      <c r="A46" s="154"/>
      <c r="B46" s="154"/>
      <c r="C46" s="361"/>
      <c r="D46" s="361"/>
      <c r="E46" s="170"/>
      <c r="F46" s="154"/>
      <c r="G46" s="154"/>
      <c r="H46" s="154"/>
      <c r="I46" s="154"/>
      <c r="J46" s="154"/>
      <c r="K46" s="154"/>
      <c r="L46" s="154"/>
    </row>
    <row r="47" spans="1:12" ht="15.75">
      <c r="A47" s="154"/>
      <c r="B47" s="154"/>
      <c r="C47" s="361"/>
      <c r="D47" s="361"/>
      <c r="E47" s="170"/>
      <c r="F47" s="154"/>
      <c r="G47" s="154"/>
      <c r="H47" s="154"/>
      <c r="I47" s="154"/>
      <c r="J47" s="154"/>
      <c r="K47" s="154"/>
      <c r="L47" s="154"/>
    </row>
    <row r="48" spans="1:12" ht="18" customHeight="1">
      <c r="A48" s="154"/>
      <c r="B48" s="172"/>
      <c r="C48" s="154"/>
      <c r="D48" s="154"/>
      <c r="E48" s="154"/>
      <c r="F48" s="154"/>
      <c r="G48" s="154"/>
      <c r="H48" s="154"/>
      <c r="I48" s="154"/>
      <c r="J48" s="154"/>
      <c r="K48" s="154"/>
      <c r="L48" s="154"/>
    </row>
    <row r="49" spans="1:12" ht="18" customHeight="1">
      <c r="A49" s="154"/>
      <c r="B49" s="154"/>
      <c r="C49" s="154"/>
      <c r="D49" s="154"/>
      <c r="E49" s="154"/>
      <c r="F49" s="154"/>
      <c r="G49" s="154"/>
      <c r="H49" s="154"/>
      <c r="I49" s="154"/>
      <c r="J49" s="154"/>
      <c r="K49" s="154"/>
      <c r="L49" s="154"/>
    </row>
    <row r="50" spans="1:12" ht="18" customHeight="1">
      <c r="A50" s="154"/>
      <c r="B50" s="154"/>
      <c r="C50" s="154"/>
      <c r="D50" s="154"/>
      <c r="E50" s="154"/>
      <c r="F50" s="154"/>
      <c r="G50" s="154"/>
      <c r="H50" s="154"/>
      <c r="I50" s="154"/>
      <c r="J50" s="154"/>
      <c r="K50" s="154"/>
      <c r="L50" s="154"/>
    </row>
    <row r="51" spans="1:12" ht="18" customHeight="1">
      <c r="A51" s="154"/>
      <c r="B51" s="154"/>
      <c r="C51" s="73"/>
      <c r="D51" s="154"/>
      <c r="E51" s="154"/>
      <c r="F51" s="154"/>
      <c r="G51" s="154"/>
      <c r="H51" s="154"/>
      <c r="I51" s="154"/>
      <c r="J51" s="154"/>
      <c r="K51" s="154"/>
      <c r="L51" s="154"/>
    </row>
    <row r="52" spans="1:12" ht="14.25">
      <c r="A52" s="154"/>
      <c r="B52" s="154"/>
      <c r="C52" s="73"/>
      <c r="D52" s="154"/>
      <c r="E52" s="154"/>
      <c r="F52" s="154"/>
      <c r="G52" s="154"/>
      <c r="H52" s="154"/>
      <c r="I52" s="154"/>
      <c r="J52" s="154"/>
      <c r="K52" s="154"/>
      <c r="L52" s="154"/>
    </row>
    <row r="53" ht="14.25" hidden="1"/>
    <row r="54" ht="14.25" hidden="1"/>
    <row r="55" ht="14.25" hidden="1"/>
    <row r="56" ht="14.25" hidden="1"/>
    <row r="57" ht="14.25" hidden="1"/>
    <row r="58" ht="14.25" hidden="1"/>
    <row r="59" ht="14.25" hidden="1"/>
  </sheetData>
  <sheetProtection password="85BE" sheet="1" objects="1" scenarios="1"/>
  <mergeCells count="12">
    <mergeCell ref="B22:K22"/>
    <mergeCell ref="B23:K23"/>
    <mergeCell ref="B25:K25"/>
    <mergeCell ref="B16:K16"/>
    <mergeCell ref="B19:K19"/>
    <mergeCell ref="B21:K21"/>
    <mergeCell ref="B10:C10"/>
    <mergeCell ref="B11:C11"/>
    <mergeCell ref="B12:C12"/>
    <mergeCell ref="E10:H10"/>
    <mergeCell ref="E11:H11"/>
    <mergeCell ref="E12:H12"/>
  </mergeCells>
  <dataValidations count="3">
    <dataValidation type="list" allowBlank="1" showInputMessage="1" showErrorMessage="1" error="Please choose from dropdown list." sqref="C30">
      <formula1>$C$1:$C$7</formula1>
    </dataValidation>
    <dataValidation type="list" allowBlank="1" showInputMessage="1" showErrorMessage="1" error="Please choose from dropdown list." sqref="C38">
      <formula1>$D$1:$D$4</formula1>
    </dataValidation>
    <dataValidation type="whole" operator="greaterThanOrEqual" allowBlank="1" showErrorMessage="1" error="Please enter numbers only and ignore the decimals, e.g. enter 1,000 instead of 1,000.50." sqref="C42">
      <formula1>0</formula1>
    </dataValidation>
  </dataValidations>
  <printOptions/>
  <pageMargins left="0.31496062992125984" right="0.2362204724409449" top="0.4330708661417323" bottom="0.4330708661417323" header="0.2755905511811024" footer="0.31496062992125984"/>
  <pageSetup fitToHeight="1" fitToWidth="1" horizontalDpi="300" verticalDpi="300" orientation="portrait" paperSize="9" scale="75" r:id="rId4"/>
  <rowBreaks count="1" manualBreakCount="1">
    <brk id="47" max="255" man="1"/>
  </rowBreaks>
  <drawing r:id="rId3"/>
  <legacyDrawing r:id="rId2"/>
</worksheet>
</file>

<file path=xl/worksheets/sheet11.xml><?xml version="1.0" encoding="utf-8"?>
<worksheet xmlns="http://schemas.openxmlformats.org/spreadsheetml/2006/main" xmlns:r="http://schemas.openxmlformats.org/officeDocument/2006/relationships">
  <sheetPr codeName="Sheet7"/>
  <dimension ref="A1:W25"/>
  <sheetViews>
    <sheetView showGridLines="0" showRowColHeaders="0" zoomScalePageLayoutView="0" workbookViewId="0" topLeftCell="A5">
      <selection activeCell="D13" sqref="D13"/>
    </sheetView>
  </sheetViews>
  <sheetFormatPr defaultColWidth="0" defaultRowHeight="16.5" customHeight="1" zeroHeight="1"/>
  <cols>
    <col min="1" max="1" width="4.28125" style="74" customWidth="1"/>
    <col min="2" max="2" width="44.00390625" style="75" customWidth="1"/>
    <col min="3" max="3" width="13.7109375" style="74" customWidth="1"/>
    <col min="4" max="4" width="15.7109375" style="279" customWidth="1"/>
    <col min="5" max="5" width="13.7109375" style="74" customWidth="1"/>
    <col min="6" max="6" width="15.7109375" style="279" customWidth="1"/>
    <col min="7" max="7" width="13.7109375" style="74" customWidth="1"/>
    <col min="8" max="8" width="15.7109375" style="279" customWidth="1"/>
    <col min="9" max="9" width="13.7109375" style="74" customWidth="1"/>
    <col min="10" max="10" width="15.7109375" style="279" customWidth="1"/>
    <col min="11" max="11" width="13.7109375" style="74" customWidth="1"/>
    <col min="12" max="12" width="15.7109375" style="279" customWidth="1"/>
    <col min="13" max="13" width="13.7109375" style="74" customWidth="1"/>
    <col min="14" max="14" width="15.7109375" style="279" customWidth="1"/>
    <col min="15" max="15" width="13.7109375" style="74" customWidth="1"/>
    <col min="16" max="16" width="15.7109375" style="279" customWidth="1"/>
    <col min="17" max="17" width="13.7109375" style="74" customWidth="1"/>
    <col min="18" max="18" width="15.7109375" style="279" customWidth="1"/>
    <col min="19" max="19" width="13.7109375" style="74" customWidth="1"/>
    <col min="20" max="20" width="15.7109375" style="279" customWidth="1"/>
    <col min="21" max="21" width="13.7109375" style="74" customWidth="1"/>
    <col min="22" max="22" width="15.7109375" style="279" customWidth="1"/>
    <col min="23" max="23" width="1.7109375" style="75" customWidth="1"/>
    <col min="24" max="16384" width="0" style="74" hidden="1" customWidth="1"/>
  </cols>
  <sheetData>
    <row r="1" spans="2:22" s="75" customFormat="1" ht="15" hidden="1">
      <c r="B1" s="139">
        <v>1</v>
      </c>
      <c r="C1" s="134"/>
      <c r="D1" s="270"/>
      <c r="F1" s="270">
        <v>1</v>
      </c>
      <c r="H1" s="270"/>
      <c r="J1" s="270"/>
      <c r="L1" s="270"/>
      <c r="M1" s="507"/>
      <c r="N1" s="508"/>
      <c r="O1" s="507"/>
      <c r="P1" s="270"/>
      <c r="R1" s="270"/>
      <c r="T1" s="270"/>
      <c r="V1" s="270"/>
    </row>
    <row r="2" spans="2:22" s="75" customFormat="1" ht="15" hidden="1">
      <c r="B2" s="139">
        <v>3</v>
      </c>
      <c r="C2" s="134"/>
      <c r="D2" s="270"/>
      <c r="F2" s="270">
        <v>3</v>
      </c>
      <c r="H2" s="270"/>
      <c r="J2" s="270"/>
      <c r="L2" s="270"/>
      <c r="M2" s="507"/>
      <c r="N2" s="508"/>
      <c r="O2" s="507"/>
      <c r="P2" s="270"/>
      <c r="R2" s="270"/>
      <c r="T2" s="270"/>
      <c r="V2" s="270"/>
    </row>
    <row r="3" spans="2:22" s="75" customFormat="1" ht="15" hidden="1">
      <c r="B3" s="139">
        <v>6</v>
      </c>
      <c r="D3" s="270"/>
      <c r="F3" s="270">
        <v>6</v>
      </c>
      <c r="H3" s="270"/>
      <c r="J3" s="270"/>
      <c r="L3" s="270"/>
      <c r="M3" s="507"/>
      <c r="N3" s="508"/>
      <c r="O3" s="507"/>
      <c r="P3" s="270"/>
      <c r="R3" s="270"/>
      <c r="T3" s="270"/>
      <c r="V3" s="270"/>
    </row>
    <row r="4" spans="4:22" s="75" customFormat="1" ht="15" hidden="1">
      <c r="D4" s="270"/>
      <c r="F4" s="270" t="s">
        <v>227</v>
      </c>
      <c r="H4" s="270"/>
      <c r="J4" s="270"/>
      <c r="L4" s="270"/>
      <c r="M4" s="507"/>
      <c r="N4" s="508"/>
      <c r="O4" s="507"/>
      <c r="P4" s="270"/>
      <c r="R4" s="270"/>
      <c r="T4" s="270"/>
      <c r="V4" s="270"/>
    </row>
    <row r="5" spans="2:22" s="75" customFormat="1" ht="20.25">
      <c r="B5" s="230" t="s">
        <v>497</v>
      </c>
      <c r="C5" s="230"/>
      <c r="D5" s="280"/>
      <c r="E5" s="137"/>
      <c r="F5" s="286"/>
      <c r="G5" s="137"/>
      <c r="H5" s="286"/>
      <c r="I5" s="137"/>
      <c r="J5" s="286"/>
      <c r="K5" s="137"/>
      <c r="L5" s="286"/>
      <c r="M5" s="504" t="s">
        <v>373</v>
      </c>
      <c r="N5" s="505"/>
      <c r="O5" s="506"/>
      <c r="P5" s="286"/>
      <c r="Q5" s="137"/>
      <c r="R5" s="286"/>
      <c r="S5" s="137"/>
      <c r="T5" s="286"/>
      <c r="U5" s="137"/>
      <c r="V5" s="286"/>
    </row>
    <row r="6" spans="2:22" s="75" customFormat="1" ht="15.75">
      <c r="B6" s="137"/>
      <c r="D6" s="270"/>
      <c r="F6" s="270"/>
      <c r="H6" s="270"/>
      <c r="J6" s="270"/>
      <c r="L6" s="270"/>
      <c r="M6" s="507"/>
      <c r="N6" s="508"/>
      <c r="O6" s="507"/>
      <c r="P6" s="270"/>
      <c r="R6" s="270"/>
      <c r="T6" s="270"/>
      <c r="V6" s="270"/>
    </row>
    <row r="7" spans="2:22" s="75" customFormat="1" ht="27" customHeight="1">
      <c r="B7" s="76" t="s">
        <v>140</v>
      </c>
      <c r="C7" s="595">
        <f>IF('Company''s Particulars'!E4="","",'Company''s Particulars'!E4)</f>
      </c>
      <c r="D7" s="596"/>
      <c r="E7" s="597"/>
      <c r="F7" s="253"/>
      <c r="H7" s="270"/>
      <c r="J7" s="270"/>
      <c r="L7" s="270"/>
      <c r="M7" s="629">
        <f>IF('Company''s Particulars'!E4="","",'Company''s Particulars'!E4)</f>
      </c>
      <c r="N7" s="630"/>
      <c r="O7" s="631"/>
      <c r="P7" s="270"/>
      <c r="R7" s="270"/>
      <c r="T7" s="270"/>
      <c r="V7" s="270"/>
    </row>
    <row r="8" spans="2:22" s="75" customFormat="1" ht="16.5" customHeight="1">
      <c r="B8" s="76" t="s">
        <v>403</v>
      </c>
      <c r="C8" s="589">
        <f>IF('Company''s Particulars'!E6="","",'Company''s Particulars'!E6)</f>
      </c>
      <c r="D8" s="590"/>
      <c r="E8" s="638"/>
      <c r="F8" s="287"/>
      <c r="H8" s="270"/>
      <c r="J8" s="270"/>
      <c r="L8" s="270"/>
      <c r="M8" s="632">
        <f>IF('Company''s Particulars'!E6="","",'Company''s Particulars'!E6)</f>
      </c>
      <c r="N8" s="633"/>
      <c r="O8" s="634"/>
      <c r="P8" s="270"/>
      <c r="R8" s="270"/>
      <c r="T8" s="270"/>
      <c r="V8" s="270"/>
    </row>
    <row r="9" spans="2:22" s="75" customFormat="1" ht="16.5" customHeight="1">
      <c r="B9" s="76" t="s">
        <v>58</v>
      </c>
      <c r="C9" s="621">
        <f>IF('Company''s Particulars'!E8="","",'Company''s Particulars'!E8)</f>
        <v>2019</v>
      </c>
      <c r="D9" s="622"/>
      <c r="E9" s="623"/>
      <c r="F9" s="253"/>
      <c r="H9" s="270"/>
      <c r="J9" s="270"/>
      <c r="L9" s="270"/>
      <c r="M9" s="635">
        <f>IF('Company''s Particulars'!E8="","",'Company''s Particulars'!E8)</f>
        <v>2019</v>
      </c>
      <c r="N9" s="636"/>
      <c r="O9" s="637"/>
      <c r="P9" s="270"/>
      <c r="R9" s="270"/>
      <c r="T9" s="270"/>
      <c r="V9" s="270"/>
    </row>
    <row r="10" spans="2:22" s="75" customFormat="1" ht="16.5" customHeight="1">
      <c r="B10" s="76"/>
      <c r="C10" s="77"/>
      <c r="D10" s="281"/>
      <c r="F10" s="270"/>
      <c r="H10" s="270"/>
      <c r="J10" s="270"/>
      <c r="L10" s="270"/>
      <c r="M10" s="507"/>
      <c r="N10" s="508"/>
      <c r="O10" s="507"/>
      <c r="P10" s="270"/>
      <c r="R10" s="270"/>
      <c r="T10" s="270"/>
      <c r="V10" s="270"/>
    </row>
    <row r="11" spans="2:22" s="75" customFormat="1" ht="16.5" customHeight="1">
      <c r="B11" s="76" t="s">
        <v>166</v>
      </c>
      <c r="C11" s="352"/>
      <c r="D11" s="353"/>
      <c r="E11" s="352"/>
      <c r="F11" s="354"/>
      <c r="G11" s="352"/>
      <c r="H11" s="354"/>
      <c r="I11" s="352"/>
      <c r="J11" s="354"/>
      <c r="K11" s="352"/>
      <c r="L11" s="354"/>
      <c r="M11" s="352"/>
      <c r="N11" s="354"/>
      <c r="O11" s="352"/>
      <c r="P11" s="354"/>
      <c r="Q11" s="352"/>
      <c r="R11" s="354"/>
      <c r="S11" s="352"/>
      <c r="T11" s="354"/>
      <c r="U11" s="352"/>
      <c r="V11" s="354"/>
    </row>
    <row r="12" spans="4:22" s="75" customFormat="1" ht="16.5" customHeight="1">
      <c r="D12" s="270"/>
      <c r="F12" s="270"/>
      <c r="H12" s="270"/>
      <c r="J12" s="270"/>
      <c r="L12" s="270"/>
      <c r="N12" s="270"/>
      <c r="P12" s="270"/>
      <c r="R12" s="270"/>
      <c r="T12" s="270"/>
      <c r="V12" s="270"/>
    </row>
    <row r="13" spans="1:23" s="81" customFormat="1" ht="15">
      <c r="A13" s="231"/>
      <c r="B13" s="79" t="s">
        <v>59</v>
      </c>
      <c r="C13" s="80"/>
      <c r="D13" s="282"/>
      <c r="E13" s="80"/>
      <c r="F13" s="282"/>
      <c r="G13" s="80"/>
      <c r="H13" s="282"/>
      <c r="I13" s="80"/>
      <c r="J13" s="282"/>
      <c r="K13" s="80"/>
      <c r="L13" s="282"/>
      <c r="M13" s="80"/>
      <c r="N13" s="282"/>
      <c r="O13" s="80"/>
      <c r="P13" s="282"/>
      <c r="Q13" s="80"/>
      <c r="R13" s="282"/>
      <c r="S13" s="80"/>
      <c r="T13" s="282"/>
      <c r="U13" s="80"/>
      <c r="V13" s="282"/>
      <c r="W13" s="231"/>
    </row>
    <row r="14" spans="1:22" ht="25.5" customHeight="1">
      <c r="A14" s="75"/>
      <c r="B14" s="82" t="s">
        <v>149</v>
      </c>
      <c r="C14" s="83"/>
      <c r="D14" s="283"/>
      <c r="E14" s="83"/>
      <c r="F14" s="283"/>
      <c r="G14" s="83"/>
      <c r="H14" s="283"/>
      <c r="I14" s="83"/>
      <c r="J14" s="283"/>
      <c r="K14" s="83"/>
      <c r="L14" s="283"/>
      <c r="M14" s="83"/>
      <c r="N14" s="283"/>
      <c r="O14" s="83"/>
      <c r="P14" s="283"/>
      <c r="Q14" s="83"/>
      <c r="R14" s="283"/>
      <c r="S14" s="83"/>
      <c r="T14" s="283"/>
      <c r="U14" s="83"/>
      <c r="V14" s="283"/>
    </row>
    <row r="15" spans="1:22" ht="16.5" customHeight="1">
      <c r="A15" s="75"/>
      <c r="B15" s="82" t="s">
        <v>150</v>
      </c>
      <c r="C15" s="83"/>
      <c r="D15" s="252"/>
      <c r="E15" s="83"/>
      <c r="F15" s="288"/>
      <c r="G15" s="83"/>
      <c r="H15" s="288"/>
      <c r="I15" s="83"/>
      <c r="J15" s="288"/>
      <c r="K15" s="83"/>
      <c r="L15" s="288"/>
      <c r="M15" s="83"/>
      <c r="N15" s="288"/>
      <c r="O15" s="83"/>
      <c r="P15" s="288"/>
      <c r="Q15" s="83"/>
      <c r="R15" s="288"/>
      <c r="S15" s="83"/>
      <c r="T15" s="288"/>
      <c r="U15" s="83"/>
      <c r="V15" s="288"/>
    </row>
    <row r="16" spans="2:22" s="232" customFormat="1" ht="45">
      <c r="B16" s="84" t="s">
        <v>151</v>
      </c>
      <c r="C16" s="85" t="s">
        <v>10</v>
      </c>
      <c r="D16" s="284" t="s">
        <v>75</v>
      </c>
      <c r="E16" s="85" t="s">
        <v>10</v>
      </c>
      <c r="F16" s="284" t="s">
        <v>75</v>
      </c>
      <c r="G16" s="85" t="s">
        <v>10</v>
      </c>
      <c r="H16" s="284" t="s">
        <v>75</v>
      </c>
      <c r="I16" s="85" t="s">
        <v>10</v>
      </c>
      <c r="J16" s="284" t="s">
        <v>75</v>
      </c>
      <c r="K16" s="85" t="s">
        <v>10</v>
      </c>
      <c r="L16" s="284" t="s">
        <v>75</v>
      </c>
      <c r="M16" s="85" t="s">
        <v>10</v>
      </c>
      <c r="N16" s="284" t="s">
        <v>75</v>
      </c>
      <c r="O16" s="85" t="s">
        <v>10</v>
      </c>
      <c r="P16" s="284" t="s">
        <v>75</v>
      </c>
      <c r="Q16" s="85" t="s">
        <v>10</v>
      </c>
      <c r="R16" s="284" t="s">
        <v>75</v>
      </c>
      <c r="S16" s="85" t="s">
        <v>10</v>
      </c>
      <c r="T16" s="284" t="s">
        <v>75</v>
      </c>
      <c r="U16" s="85" t="s">
        <v>10</v>
      </c>
      <c r="V16" s="284" t="s">
        <v>75</v>
      </c>
    </row>
    <row r="17" spans="1:22" ht="16.5" customHeight="1">
      <c r="A17" s="75"/>
      <c r="B17" s="86" t="s">
        <v>81</v>
      </c>
      <c r="C17" s="18"/>
      <c r="D17" s="252"/>
      <c r="E17" s="18"/>
      <c r="F17" s="252"/>
      <c r="G17" s="18"/>
      <c r="H17" s="252"/>
      <c r="I17" s="18"/>
      <c r="J17" s="252"/>
      <c r="K17" s="18"/>
      <c r="L17" s="252"/>
      <c r="M17" s="18"/>
      <c r="N17" s="252"/>
      <c r="O17" s="18"/>
      <c r="P17" s="252"/>
      <c r="Q17" s="18"/>
      <c r="R17" s="252"/>
      <c r="S17" s="18"/>
      <c r="T17" s="252"/>
      <c r="U17" s="18"/>
      <c r="V17" s="252"/>
    </row>
    <row r="18" spans="1:22" ht="16.5" customHeight="1">
      <c r="A18" s="75"/>
      <c r="B18" s="87" t="s">
        <v>82</v>
      </c>
      <c r="C18" s="18"/>
      <c r="D18" s="252"/>
      <c r="E18" s="18"/>
      <c r="F18" s="252"/>
      <c r="G18" s="18"/>
      <c r="H18" s="252"/>
      <c r="I18" s="18"/>
      <c r="J18" s="252"/>
      <c r="K18" s="18"/>
      <c r="L18" s="252"/>
      <c r="M18" s="18"/>
      <c r="N18" s="252"/>
      <c r="O18" s="18"/>
      <c r="P18" s="252"/>
      <c r="Q18" s="18"/>
      <c r="R18" s="252"/>
      <c r="S18" s="18"/>
      <c r="T18" s="252"/>
      <c r="U18" s="18"/>
      <c r="V18" s="252"/>
    </row>
    <row r="19" spans="1:22" ht="16.5" customHeight="1">
      <c r="A19" s="75"/>
      <c r="B19" s="87" t="s">
        <v>83</v>
      </c>
      <c r="C19" s="18"/>
      <c r="D19" s="252"/>
      <c r="E19" s="18"/>
      <c r="F19" s="252"/>
      <c r="G19" s="18"/>
      <c r="H19" s="252"/>
      <c r="I19" s="18"/>
      <c r="J19" s="252"/>
      <c r="K19" s="18"/>
      <c r="L19" s="252"/>
      <c r="M19" s="18"/>
      <c r="N19" s="252"/>
      <c r="O19" s="18"/>
      <c r="P19" s="252"/>
      <c r="Q19" s="18"/>
      <c r="R19" s="252"/>
      <c r="S19" s="18"/>
      <c r="T19" s="252"/>
      <c r="U19" s="18"/>
      <c r="V19" s="252"/>
    </row>
    <row r="20" spans="1:22" ht="16.5" customHeight="1">
      <c r="A20" s="75"/>
      <c r="B20" s="87" t="s">
        <v>84</v>
      </c>
      <c r="C20" s="18"/>
      <c r="D20" s="252"/>
      <c r="E20" s="18"/>
      <c r="F20" s="252"/>
      <c r="G20" s="18"/>
      <c r="H20" s="252"/>
      <c r="I20" s="18"/>
      <c r="J20" s="252"/>
      <c r="K20" s="18"/>
      <c r="L20" s="252"/>
      <c r="M20" s="18"/>
      <c r="N20" s="252"/>
      <c r="O20" s="18"/>
      <c r="P20" s="252"/>
      <c r="Q20" s="18"/>
      <c r="R20" s="252"/>
      <c r="S20" s="18"/>
      <c r="T20" s="252"/>
      <c r="U20" s="18"/>
      <c r="V20" s="252"/>
    </row>
    <row r="21" spans="1:22" ht="16.5" customHeight="1">
      <c r="A21" s="75"/>
      <c r="B21" s="88" t="s">
        <v>85</v>
      </c>
      <c r="C21" s="18"/>
      <c r="D21" s="252"/>
      <c r="E21" s="18"/>
      <c r="F21" s="252"/>
      <c r="G21" s="18"/>
      <c r="H21" s="252"/>
      <c r="I21" s="18"/>
      <c r="J21" s="252"/>
      <c r="K21" s="18"/>
      <c r="L21" s="252"/>
      <c r="M21" s="18"/>
      <c r="N21" s="252"/>
      <c r="O21" s="18"/>
      <c r="P21" s="252"/>
      <c r="Q21" s="18"/>
      <c r="R21" s="252"/>
      <c r="S21" s="18"/>
      <c r="T21" s="252"/>
      <c r="U21" s="18"/>
      <c r="V21" s="252"/>
    </row>
    <row r="22" spans="1:22" ht="16.5" customHeight="1">
      <c r="A22" s="75"/>
      <c r="B22" s="251"/>
      <c r="C22" s="249"/>
      <c r="D22" s="285"/>
      <c r="E22" s="249"/>
      <c r="F22" s="289"/>
      <c r="G22" s="249"/>
      <c r="H22" s="289"/>
      <c r="I22" s="249"/>
      <c r="J22" s="289"/>
      <c r="K22" s="249"/>
      <c r="L22" s="289"/>
      <c r="M22" s="249"/>
      <c r="N22" s="289"/>
      <c r="O22" s="249"/>
      <c r="P22" s="289"/>
      <c r="Q22" s="249"/>
      <c r="R22" s="289"/>
      <c r="S22" s="249"/>
      <c r="T22" s="289"/>
      <c r="U22" s="249"/>
      <c r="V22" s="289"/>
    </row>
    <row r="23" spans="1:22" ht="16.5" customHeight="1">
      <c r="A23" s="75"/>
      <c r="B23" s="134"/>
      <c r="C23" s="134"/>
      <c r="D23" s="253"/>
      <c r="E23" s="134"/>
      <c r="F23" s="253"/>
      <c r="G23" s="134"/>
      <c r="H23" s="253"/>
      <c r="I23" s="134"/>
      <c r="J23" s="253"/>
      <c r="K23" s="75"/>
      <c r="L23" s="270"/>
      <c r="M23" s="75"/>
      <c r="N23" s="270"/>
      <c r="O23" s="75"/>
      <c r="P23" s="270"/>
      <c r="Q23" s="75"/>
      <c r="R23" s="270"/>
      <c r="S23" s="75"/>
      <c r="T23" s="270"/>
      <c r="U23" s="75"/>
      <c r="V23" s="270"/>
    </row>
    <row r="24" spans="1:22" ht="16.5" customHeight="1">
      <c r="A24" s="75"/>
      <c r="B24" s="134"/>
      <c r="C24" s="134"/>
      <c r="D24" s="253"/>
      <c r="E24" s="134"/>
      <c r="F24" s="253"/>
      <c r="G24" s="75"/>
      <c r="H24" s="270"/>
      <c r="I24" s="75"/>
      <c r="J24" s="270"/>
      <c r="K24" s="75"/>
      <c r="L24" s="270"/>
      <c r="M24" s="75"/>
      <c r="N24" s="270"/>
      <c r="O24" s="75"/>
      <c r="P24" s="270"/>
      <c r="Q24" s="75"/>
      <c r="R24" s="270"/>
      <c r="S24" s="75"/>
      <c r="T24" s="270"/>
      <c r="U24" s="75"/>
      <c r="V24" s="270"/>
    </row>
    <row r="25" spans="1:22" ht="16.5" customHeight="1">
      <c r="A25" s="75"/>
      <c r="B25" s="134"/>
      <c r="C25" s="90"/>
      <c r="D25" s="253"/>
      <c r="E25" s="134"/>
      <c r="F25" s="253"/>
      <c r="G25" s="75"/>
      <c r="H25" s="270"/>
      <c r="I25" s="75"/>
      <c r="J25" s="270"/>
      <c r="K25" s="75"/>
      <c r="L25" s="270"/>
      <c r="M25" s="75"/>
      <c r="N25" s="270"/>
      <c r="O25" s="75"/>
      <c r="P25" s="270"/>
      <c r="Q25" s="75"/>
      <c r="R25" s="270"/>
      <c r="S25" s="75"/>
      <c r="T25" s="270"/>
      <c r="U25" s="75"/>
      <c r="V25" s="270"/>
    </row>
    <row r="26" ht="16.5" customHeight="1" hidden="1"/>
    <row r="27" ht="16.5" customHeight="1" hidden="1"/>
    <row r="28" ht="16.5" customHeight="1" hidden="1"/>
    <row r="29" ht="16.5" customHeight="1" hidden="1"/>
    <row r="30" ht="16.5" customHeight="1" hidden="1"/>
    <row r="31" ht="16.5" customHeight="1" hidden="1"/>
    <row r="32" ht="16.5" customHeight="1" hidden="1"/>
    <row r="33" ht="16.5" customHeight="1" hidden="1"/>
    <row r="34" ht="16.5" customHeight="1" hidden="1"/>
    <row r="35" ht="16.5" customHeight="1" hidden="1"/>
    <row r="36" ht="16.5" customHeight="1" hidden="1"/>
    <row r="37" ht="16.5" customHeight="1" hidden="1"/>
    <row r="38" ht="16.5" customHeight="1" hidden="1"/>
    <row r="39" ht="16.5" customHeight="1" hidden="1"/>
    <row r="40" ht="16.5" customHeight="1" hidden="1"/>
    <row r="41" ht="16.5" customHeight="1" hidden="1"/>
    <row r="42" ht="16.5" customHeight="1" hidden="1"/>
    <row r="43" ht="16.5" customHeight="1" hidden="1"/>
    <row r="44" ht="16.5" customHeight="1" hidden="1"/>
    <row r="45" ht="16.5" customHeight="1" hidden="1"/>
  </sheetData>
  <sheetProtection password="85BE" sheet="1" objects="1" scenarios="1"/>
  <mergeCells count="6">
    <mergeCell ref="M7:O7"/>
    <mergeCell ref="M8:O8"/>
    <mergeCell ref="M9:O9"/>
    <mergeCell ref="C7:E7"/>
    <mergeCell ref="C8:E8"/>
    <mergeCell ref="C9:E9"/>
  </mergeCells>
  <dataValidations count="6">
    <dataValidation type="whole" allowBlank="1" showErrorMessage="1" error="Please enter in 4-digit YYYY format, e.g. 2006." sqref="G22 E22 K22 U22 S22 Q22 O22 M22 I22 C22 U11 C11 S11 E11 I11 K11 M11 O11 Q11 G11">
      <formula1>2004</formula1>
      <formula2>2015</formula2>
    </dataValidation>
    <dataValidation type="whole" operator="greaterThanOrEqual" allowBlank="1" showErrorMessage="1" error="Please enter whole number and ignore the decimals, e.g. 1,000. No negative number allowed." sqref="H22 J22 T15 R15 P15 N15 L15 J15 V15 H15 F15 D15 F22 L22 V22 T22 R22 P22 N22 D22 V11 D11 F11 J11 L11 N11 P11 R11 T11 H11">
      <formula1>0</formula1>
    </dataValidation>
    <dataValidation type="whole" operator="greaterThanOrEqual" allowBlank="1" showInputMessage="1" showErrorMessage="1" promptTitle="Amount" prompt="The amount to be entered must be &lt; or = 'Cost of asset'." error="Please enter whole number and ignore the decimals, e.g. 1,000. No negative number allowed." sqref="V17:V21 T17:T21 R17:R21 P17:P21 N17:N21 L17:L21 J17:J21 H17:H21 F17:F21 D17:D21">
      <formula1>0</formula1>
    </dataValidation>
    <dataValidation type="list" allowBlank="1" showErrorMessage="1" error="Please choose from dropdown list." sqref="D14 F14 H14 J14 L14 N14 P14 R14 T14 V14">
      <formula1>$F$1:$F$4</formula1>
    </dataValidation>
    <dataValidation type="whole" operator="greaterThanOrEqual" allowBlank="1" showErrorMessage="1" error="Please enter in 4-digit YYYY format, e.g. 2019.  The Year of Assessment entered must be from 2019 onwards." sqref="S18:S21 C18:C21 E18:E21 G18:G21 I18:I21 K18:K21 M18:M21 O18:O21 Q18:Q21 U18:U21">
      <formula1>2019</formula1>
    </dataValidation>
    <dataValidation type="whole" operator="equal" allowBlank="1" showErrorMessage="1" error="Please enter in 4-digit YYYY format, e.g. 2019.  The Year of Assessment for First year entered must be 2019." sqref="C17 E17 G17 I17 K17 M17 O17 Q17 S17 U17">
      <formula1>2019</formula1>
    </dataValidation>
  </dataValidations>
  <printOptions/>
  <pageMargins left="0.2362204724409449" right="0.2362204724409449" top="0.35433070866141736" bottom="0.2755905511811024" header="0.1968503937007874" footer="0.15748031496062992"/>
  <pageSetup horizontalDpi="300" verticalDpi="300" orientation="landscape" paperSize="9" scale="75" r:id="rId4"/>
  <drawing r:id="rId3"/>
  <legacyDrawing r:id="rId2"/>
</worksheet>
</file>

<file path=xl/worksheets/sheet12.xml><?xml version="1.0" encoding="utf-8"?>
<worksheet xmlns="http://schemas.openxmlformats.org/spreadsheetml/2006/main" xmlns:r="http://schemas.openxmlformats.org/officeDocument/2006/relationships">
  <sheetPr codeName="Sheet14"/>
  <dimension ref="B1:O39"/>
  <sheetViews>
    <sheetView showGridLines="0" showRowColHeaders="0" zoomScalePageLayoutView="0" workbookViewId="0" topLeftCell="A1">
      <pane ySplit="9" topLeftCell="A10" activePane="bottomLeft" state="frozen"/>
      <selection pane="topLeft" activeCell="A1" sqref="A1"/>
      <selection pane="bottomLeft" activeCell="B12" sqref="B12"/>
    </sheetView>
  </sheetViews>
  <sheetFormatPr defaultColWidth="0" defaultRowHeight="0" customHeight="1" zeroHeight="1"/>
  <cols>
    <col min="1" max="1" width="1.7109375" style="93" customWidth="1"/>
    <col min="2" max="2" width="45.7109375" style="93" customWidth="1"/>
    <col min="3" max="3" width="20.140625" style="93" bestFit="1" customWidth="1"/>
    <col min="4" max="4" width="11.28125" style="92" customWidth="1"/>
    <col min="5" max="5" width="0.85546875" style="93" customWidth="1"/>
    <col min="6" max="6" width="15.28125" style="316" customWidth="1"/>
    <col min="7" max="7" width="0.85546875" style="93" customWidth="1"/>
    <col min="8" max="12" width="15.28125" style="310" customWidth="1"/>
    <col min="13" max="13" width="1.7109375" style="310" customWidth="1"/>
    <col min="14" max="14" width="0.85546875" style="93" hidden="1" customWidth="1"/>
    <col min="15" max="15" width="10.7109375" style="319" hidden="1" customWidth="1"/>
    <col min="16" max="16" width="0.85546875" style="93" hidden="1" customWidth="1"/>
    <col min="17" max="23" width="0" style="93" hidden="1" customWidth="1"/>
    <col min="24" max="16384" width="9.140625" style="93" hidden="1" customWidth="1"/>
  </cols>
  <sheetData>
    <row r="1" spans="2:15" s="95" customFormat="1" ht="19.5" customHeight="1">
      <c r="B1" s="640" t="s">
        <v>284</v>
      </c>
      <c r="C1" s="640"/>
      <c r="D1" s="640"/>
      <c r="E1" s="640"/>
      <c r="F1" s="640"/>
      <c r="G1" s="640"/>
      <c r="H1" s="640"/>
      <c r="I1" s="640"/>
      <c r="J1" s="640"/>
      <c r="K1" s="640"/>
      <c r="L1" s="640"/>
      <c r="M1" s="640"/>
      <c r="N1" s="640"/>
      <c r="O1" s="640"/>
    </row>
    <row r="2" spans="2:15" s="244" customFormat="1" ht="20.25">
      <c r="B2" s="639" t="s">
        <v>387</v>
      </c>
      <c r="C2" s="640"/>
      <c r="D2" s="640"/>
      <c r="E2" s="640"/>
      <c r="F2" s="640"/>
      <c r="G2" s="640"/>
      <c r="H2" s="640"/>
      <c r="I2" s="640"/>
      <c r="J2" s="640"/>
      <c r="K2" s="640"/>
      <c r="L2" s="640"/>
      <c r="M2" s="640"/>
      <c r="N2" s="640"/>
      <c r="O2" s="640"/>
    </row>
    <row r="3" spans="2:15" s="244" customFormat="1" ht="20.25">
      <c r="B3" s="554" t="s">
        <v>468</v>
      </c>
      <c r="C3" s="230"/>
      <c r="D3" s="230"/>
      <c r="E3" s="230"/>
      <c r="F3" s="230"/>
      <c r="G3" s="230"/>
      <c r="H3" s="230"/>
      <c r="I3" s="230"/>
      <c r="J3" s="230"/>
      <c r="K3" s="230"/>
      <c r="L3" s="230"/>
      <c r="M3" s="230"/>
      <c r="N3" s="230"/>
      <c r="O3" s="230"/>
    </row>
    <row r="4" spans="2:15" s="95" customFormat="1" ht="15.75">
      <c r="B4" s="138"/>
      <c r="C4" s="138"/>
      <c r="D4" s="96"/>
      <c r="F4" s="311"/>
      <c r="H4" s="253"/>
      <c r="I4" s="253"/>
      <c r="J4" s="253"/>
      <c r="K4" s="253"/>
      <c r="L4" s="253"/>
      <c r="M4" s="253"/>
      <c r="O4" s="317"/>
    </row>
    <row r="5" spans="2:15" s="95" customFormat="1" ht="24.75" customHeight="1">
      <c r="B5" s="76" t="s">
        <v>140</v>
      </c>
      <c r="C5" s="76"/>
      <c r="D5" s="595">
        <f>IF('Company''s Particulars'!E4="","",'Company''s Particulars'!E4)</f>
      </c>
      <c r="E5" s="596"/>
      <c r="F5" s="596"/>
      <c r="G5" s="596"/>
      <c r="H5" s="597"/>
      <c r="I5" s="290"/>
      <c r="J5" s="290"/>
      <c r="K5" s="290"/>
      <c r="L5" s="290"/>
      <c r="M5" s="253"/>
      <c r="O5" s="317"/>
    </row>
    <row r="6" spans="2:15" s="95" customFormat="1" ht="15.75">
      <c r="B6" s="76" t="s">
        <v>403</v>
      </c>
      <c r="C6" s="76"/>
      <c r="D6" s="589">
        <f>IF('Company''s Particulars'!E6="","",'Company''s Particulars'!E6)</f>
      </c>
      <c r="E6" s="641"/>
      <c r="F6" s="641"/>
      <c r="G6" s="641"/>
      <c r="H6" s="642"/>
      <c r="I6" s="291"/>
      <c r="J6" s="291"/>
      <c r="K6" s="291"/>
      <c r="L6" s="291"/>
      <c r="M6" s="253"/>
      <c r="O6" s="317"/>
    </row>
    <row r="7" spans="2:15" s="95" customFormat="1" ht="15.75">
      <c r="B7" s="76" t="s">
        <v>58</v>
      </c>
      <c r="C7" s="76"/>
      <c r="D7" s="621">
        <f>IF('Company''s Particulars'!E8="","",'Company''s Particulars'!E8)</f>
        <v>2019</v>
      </c>
      <c r="E7" s="622"/>
      <c r="F7" s="622"/>
      <c r="G7" s="622"/>
      <c r="H7" s="623"/>
      <c r="I7" s="292"/>
      <c r="J7" s="292"/>
      <c r="K7" s="292"/>
      <c r="L7" s="292"/>
      <c r="M7" s="253"/>
      <c r="O7" s="317"/>
    </row>
    <row r="8" spans="4:15" s="95" customFormat="1" ht="15.75">
      <c r="D8" s="96"/>
      <c r="E8" s="97"/>
      <c r="F8" s="311"/>
      <c r="G8" s="97"/>
      <c r="H8" s="293"/>
      <c r="I8" s="293"/>
      <c r="J8" s="293"/>
      <c r="K8" s="293"/>
      <c r="L8" s="293"/>
      <c r="M8" s="293"/>
      <c r="N8" s="97"/>
      <c r="O8" s="317"/>
    </row>
    <row r="9" spans="2:13" s="95" customFormat="1" ht="94.5">
      <c r="B9" s="100" t="s">
        <v>60</v>
      </c>
      <c r="C9" s="363" t="s">
        <v>287</v>
      </c>
      <c r="D9" s="363" t="s">
        <v>33</v>
      </c>
      <c r="E9" s="102"/>
      <c r="F9" s="312" t="s">
        <v>167</v>
      </c>
      <c r="G9" s="102"/>
      <c r="H9" s="294" t="s">
        <v>62</v>
      </c>
      <c r="I9" s="294" t="s">
        <v>74</v>
      </c>
      <c r="J9" s="512" t="s">
        <v>384</v>
      </c>
      <c r="K9" s="294" t="s">
        <v>64</v>
      </c>
      <c r="L9" s="318" t="s">
        <v>65</v>
      </c>
      <c r="M9" s="104"/>
    </row>
    <row r="10" spans="4:13" s="97" customFormat="1" ht="15.75">
      <c r="D10" s="362"/>
      <c r="E10" s="106"/>
      <c r="F10" s="313"/>
      <c r="G10" s="106"/>
      <c r="H10" s="295"/>
      <c r="I10" s="295"/>
      <c r="J10" s="295"/>
      <c r="K10" s="295"/>
      <c r="L10" s="313"/>
      <c r="M10" s="104"/>
    </row>
    <row r="11" spans="2:12" s="95" customFormat="1" ht="15.75">
      <c r="B11" s="233" t="s">
        <v>164</v>
      </c>
      <c r="C11" s="233"/>
      <c r="D11" s="118"/>
      <c r="E11" s="99"/>
      <c r="F11" s="314"/>
      <c r="G11" s="97"/>
      <c r="H11" s="304"/>
      <c r="I11" s="304"/>
      <c r="J11" s="305"/>
      <c r="K11" s="306"/>
      <c r="L11" s="314"/>
    </row>
    <row r="12" spans="2:13" s="109" customFormat="1" ht="15">
      <c r="B12" s="457"/>
      <c r="C12" s="250"/>
      <c r="D12" s="502"/>
      <c r="E12" s="116"/>
      <c r="F12" s="457"/>
      <c r="G12" s="117"/>
      <c r="H12" s="458"/>
      <c r="I12" s="298"/>
      <c r="J12" s="298"/>
      <c r="K12" s="468">
        <f>IF(I12="","",(+I12-J12))</f>
      </c>
      <c r="L12" s="467"/>
      <c r="M12" s="99"/>
    </row>
    <row r="13" spans="2:13" s="109" customFormat="1" ht="15">
      <c r="B13" s="457"/>
      <c r="C13" s="250"/>
      <c r="D13" s="502"/>
      <c r="E13" s="116"/>
      <c r="F13" s="457"/>
      <c r="G13" s="117"/>
      <c r="H13" s="458"/>
      <c r="I13" s="298"/>
      <c r="J13" s="298"/>
      <c r="K13" s="468">
        <f>IF(I13="","",(+I13-J13))</f>
      </c>
      <c r="L13" s="467"/>
      <c r="M13" s="99"/>
    </row>
    <row r="14" spans="2:13" s="109" customFormat="1" ht="15">
      <c r="B14" s="457"/>
      <c r="C14" s="250"/>
      <c r="D14" s="502"/>
      <c r="E14" s="116"/>
      <c r="F14" s="457"/>
      <c r="G14" s="117"/>
      <c r="H14" s="458"/>
      <c r="I14" s="298"/>
      <c r="J14" s="298"/>
      <c r="K14" s="468">
        <f>IF(I14="","",(+I14-J14))</f>
      </c>
      <c r="L14" s="467"/>
      <c r="M14" s="99"/>
    </row>
    <row r="15" spans="2:13" s="109" customFormat="1" ht="15">
      <c r="B15" s="457"/>
      <c r="C15" s="250"/>
      <c r="D15" s="502"/>
      <c r="E15" s="113"/>
      <c r="F15" s="457"/>
      <c r="G15" s="113"/>
      <c r="H15" s="458"/>
      <c r="I15" s="298"/>
      <c r="J15" s="298"/>
      <c r="K15" s="468">
        <f>IF(I15="","",(+I15-J15))</f>
      </c>
      <c r="L15" s="467"/>
      <c r="M15" s="99"/>
    </row>
    <row r="16" spans="2:13" s="109" customFormat="1" ht="15">
      <c r="B16" s="457"/>
      <c r="C16" s="250"/>
      <c r="D16" s="502"/>
      <c r="E16" s="113"/>
      <c r="F16" s="457"/>
      <c r="G16" s="113"/>
      <c r="H16" s="458"/>
      <c r="I16" s="298"/>
      <c r="J16" s="298"/>
      <c r="K16" s="468">
        <f>IF(I16="","",(+I16-J16))</f>
      </c>
      <c r="L16" s="467"/>
      <c r="M16" s="99"/>
    </row>
    <row r="17" spans="4:12" s="110" customFormat="1" ht="16.5" customHeight="1">
      <c r="D17" s="114"/>
      <c r="E17" s="113"/>
      <c r="F17" s="315"/>
      <c r="G17" s="112"/>
      <c r="H17" s="341"/>
      <c r="I17" s="341"/>
      <c r="J17" s="309"/>
      <c r="K17" s="309"/>
      <c r="L17" s="315"/>
    </row>
    <row r="18" spans="2:12" s="95" customFormat="1" ht="15.75">
      <c r="B18" s="233" t="s">
        <v>165</v>
      </c>
      <c r="C18" s="233"/>
      <c r="D18" s="118"/>
      <c r="E18" s="99"/>
      <c r="F18" s="314"/>
      <c r="G18" s="97"/>
      <c r="H18" s="304"/>
      <c r="I18" s="304"/>
      <c r="J18" s="305"/>
      <c r="K18" s="306"/>
      <c r="L18" s="314"/>
    </row>
    <row r="19" spans="2:13" s="109" customFormat="1" ht="15">
      <c r="B19" s="457"/>
      <c r="C19" s="250"/>
      <c r="D19" s="502"/>
      <c r="E19" s="116"/>
      <c r="F19" s="457"/>
      <c r="G19" s="117"/>
      <c r="H19" s="459"/>
      <c r="I19" s="298"/>
      <c r="J19" s="298"/>
      <c r="K19" s="468">
        <f>IF(I19="","",(+I19-J19))</f>
      </c>
      <c r="L19" s="467"/>
      <c r="M19" s="99"/>
    </row>
    <row r="20" spans="2:13" s="109" customFormat="1" ht="15">
      <c r="B20" s="457"/>
      <c r="C20" s="250"/>
      <c r="D20" s="502"/>
      <c r="E20" s="116"/>
      <c r="F20" s="457"/>
      <c r="G20" s="117"/>
      <c r="H20" s="459"/>
      <c r="I20" s="298"/>
      <c r="J20" s="298"/>
      <c r="K20" s="468">
        <f>IF(I20="","",(+I20-J20))</f>
      </c>
      <c r="L20" s="467"/>
      <c r="M20" s="99"/>
    </row>
    <row r="21" spans="2:13" s="109" customFormat="1" ht="15">
      <c r="B21" s="457"/>
      <c r="C21" s="250"/>
      <c r="D21" s="502"/>
      <c r="E21" s="116"/>
      <c r="F21" s="457"/>
      <c r="G21" s="117"/>
      <c r="H21" s="459"/>
      <c r="I21" s="298"/>
      <c r="J21" s="298"/>
      <c r="K21" s="468">
        <f>IF(I21="","",(+I21-J21))</f>
      </c>
      <c r="L21" s="467"/>
      <c r="M21" s="99"/>
    </row>
    <row r="22" spans="2:13" s="109" customFormat="1" ht="15">
      <c r="B22" s="457"/>
      <c r="C22" s="250"/>
      <c r="D22" s="502"/>
      <c r="E22" s="113"/>
      <c r="F22" s="457"/>
      <c r="G22" s="113"/>
      <c r="H22" s="459"/>
      <c r="I22" s="298"/>
      <c r="J22" s="298"/>
      <c r="K22" s="468">
        <f>IF(I22="","",(+I22-J22))</f>
      </c>
      <c r="L22" s="467"/>
      <c r="M22" s="99"/>
    </row>
    <row r="23" spans="2:13" s="109" customFormat="1" ht="15">
      <c r="B23" s="457"/>
      <c r="C23" s="250"/>
      <c r="D23" s="502"/>
      <c r="E23" s="113"/>
      <c r="F23" s="457"/>
      <c r="G23" s="113"/>
      <c r="H23" s="459"/>
      <c r="I23" s="298"/>
      <c r="J23" s="298"/>
      <c r="K23" s="468">
        <f>IF(I23="","",(+I23-J23))</f>
      </c>
      <c r="L23" s="467"/>
      <c r="M23" s="99"/>
    </row>
    <row r="24" spans="4:13" s="95" customFormat="1" ht="15">
      <c r="D24" s="96"/>
      <c r="F24" s="311"/>
      <c r="H24" s="253"/>
      <c r="I24" s="253"/>
      <c r="J24" s="253"/>
      <c r="K24" s="253"/>
      <c r="M24" s="317"/>
    </row>
    <row r="25" spans="4:13" s="95" customFormat="1" ht="15.75" thickBot="1">
      <c r="D25" s="96"/>
      <c r="F25" s="311"/>
      <c r="H25" s="253"/>
      <c r="I25" s="253" t="s">
        <v>19</v>
      </c>
      <c r="J25" s="396">
        <f>ROUND(SUM(J11:J23),0)</f>
        <v>0</v>
      </c>
      <c r="K25" s="253"/>
      <c r="M25" s="317"/>
    </row>
    <row r="26" spans="4:15" s="95" customFormat="1" ht="15.75" thickTop="1">
      <c r="D26" s="96"/>
      <c r="F26" s="311"/>
      <c r="H26" s="253"/>
      <c r="I26" s="452"/>
      <c r="J26" s="272"/>
      <c r="K26" s="272"/>
      <c r="L26" s="272"/>
      <c r="M26" s="272"/>
      <c r="O26" s="317"/>
    </row>
    <row r="27" spans="4:15" s="95" customFormat="1" ht="15">
      <c r="D27" s="96"/>
      <c r="F27" s="311"/>
      <c r="H27" s="253"/>
      <c r="I27" s="452"/>
      <c r="J27" s="272"/>
      <c r="K27" s="272"/>
      <c r="L27" s="272"/>
      <c r="M27" s="272"/>
      <c r="O27" s="317"/>
    </row>
    <row r="28" spans="2:15" s="95" customFormat="1" ht="15.75">
      <c r="B28" s="233" t="s">
        <v>352</v>
      </c>
      <c r="D28" s="96"/>
      <c r="F28" s="311"/>
      <c r="H28" s="253"/>
      <c r="I28" s="452"/>
      <c r="J28" s="272"/>
      <c r="K28" s="272"/>
      <c r="L28" s="453"/>
      <c r="M28" s="272"/>
      <c r="O28" s="317"/>
    </row>
    <row r="29" spans="2:15" s="95" customFormat="1" ht="63">
      <c r="B29" s="100" t="s">
        <v>60</v>
      </c>
      <c r="C29" s="363" t="s">
        <v>287</v>
      </c>
      <c r="D29" s="363" t="s">
        <v>33</v>
      </c>
      <c r="F29" s="363" t="s">
        <v>61</v>
      </c>
      <c r="H29" s="363" t="s">
        <v>62</v>
      </c>
      <c r="I29" s="363" t="s">
        <v>74</v>
      </c>
      <c r="J29" s="510" t="s">
        <v>76</v>
      </c>
      <c r="K29" s="363" t="s">
        <v>382</v>
      </c>
      <c r="L29" s="363" t="s">
        <v>488</v>
      </c>
      <c r="M29" s="272"/>
      <c r="O29" s="317"/>
    </row>
    <row r="30" spans="2:15" s="95" customFormat="1" ht="15">
      <c r="B30" s="457"/>
      <c r="C30" s="250"/>
      <c r="D30" s="457"/>
      <c r="F30" s="456"/>
      <c r="H30" s="252"/>
      <c r="I30" s="252"/>
      <c r="J30" s="252"/>
      <c r="K30" s="288"/>
      <c r="L30" s="349"/>
      <c r="M30" s="272"/>
      <c r="O30" s="317"/>
    </row>
    <row r="31" spans="2:15" s="95" customFormat="1" ht="15">
      <c r="B31" s="457"/>
      <c r="C31" s="250"/>
      <c r="D31" s="457"/>
      <c r="F31" s="456"/>
      <c r="H31" s="252"/>
      <c r="I31" s="252"/>
      <c r="J31" s="252"/>
      <c r="K31" s="288"/>
      <c r="L31" s="349"/>
      <c r="M31" s="272"/>
      <c r="O31" s="317"/>
    </row>
    <row r="32" spans="2:15" s="95" customFormat="1" ht="15">
      <c r="B32" s="457"/>
      <c r="C32" s="250"/>
      <c r="D32" s="457"/>
      <c r="F32" s="456"/>
      <c r="H32" s="252"/>
      <c r="I32" s="252"/>
      <c r="J32" s="252"/>
      <c r="K32" s="288"/>
      <c r="L32" s="349"/>
      <c r="M32" s="272"/>
      <c r="O32" s="317"/>
    </row>
    <row r="33" spans="2:15" s="95" customFormat="1" ht="15">
      <c r="B33" s="457"/>
      <c r="C33" s="250"/>
      <c r="D33" s="457"/>
      <c r="F33" s="456"/>
      <c r="H33" s="252"/>
      <c r="I33" s="252"/>
      <c r="J33" s="252"/>
      <c r="K33" s="288"/>
      <c r="L33" s="349"/>
      <c r="M33" s="272"/>
      <c r="O33" s="317"/>
    </row>
    <row r="34" spans="2:15" s="95" customFormat="1" ht="15">
      <c r="B34" s="457"/>
      <c r="C34" s="250"/>
      <c r="D34" s="457"/>
      <c r="F34" s="456"/>
      <c r="H34" s="252"/>
      <c r="I34" s="252"/>
      <c r="J34" s="252"/>
      <c r="K34" s="288"/>
      <c r="L34" s="349"/>
      <c r="M34" s="272"/>
      <c r="O34" s="317"/>
    </row>
    <row r="35" spans="4:15" s="95" customFormat="1" ht="15">
      <c r="D35" s="96"/>
      <c r="F35" s="311"/>
      <c r="H35" s="253"/>
      <c r="I35" s="452"/>
      <c r="J35" s="272"/>
      <c r="K35" s="272"/>
      <c r="L35" s="272"/>
      <c r="M35" s="272"/>
      <c r="O35" s="317"/>
    </row>
    <row r="36" spans="4:15" s="95" customFormat="1" ht="15.75" thickBot="1">
      <c r="D36" s="96"/>
      <c r="F36" s="311"/>
      <c r="H36" s="253"/>
      <c r="I36" s="452"/>
      <c r="J36" s="452" t="s">
        <v>19</v>
      </c>
      <c r="K36" s="527" t="str">
        <f>IF(SUM(K30:K34)&lt;&gt;0,SUM(K30:K34),"0")</f>
        <v>0</v>
      </c>
      <c r="L36" s="527" t="str">
        <f>IF(SUM(L30:L34)&lt;&gt;0,SUM(L30:L34),"0")</f>
        <v>0</v>
      </c>
      <c r="M36" s="272"/>
      <c r="O36" s="317"/>
    </row>
    <row r="37" spans="4:15" s="95" customFormat="1" ht="15.75" thickTop="1">
      <c r="D37" s="96"/>
      <c r="F37" s="311"/>
      <c r="H37" s="253"/>
      <c r="I37" s="452"/>
      <c r="J37" s="452"/>
      <c r="K37" s="306"/>
      <c r="L37" s="306"/>
      <c r="M37" s="272"/>
      <c r="O37" s="317"/>
    </row>
    <row r="38" spans="2:15" s="95" customFormat="1" ht="15.75" thickBot="1">
      <c r="B38" s="529" t="s">
        <v>402</v>
      </c>
      <c r="D38" s="96"/>
      <c r="F38" s="511"/>
      <c r="H38" s="253"/>
      <c r="I38" s="514" t="s">
        <v>389</v>
      </c>
      <c r="J38" s="515"/>
      <c r="K38" s="516">
        <f>+F38-(-'Capital Allowance (CA)'!G53)</f>
        <v>0</v>
      </c>
      <c r="L38" s="306"/>
      <c r="M38" s="272"/>
      <c r="O38" s="317"/>
    </row>
    <row r="39" spans="4:15" s="95" customFormat="1" ht="15.75" thickTop="1">
      <c r="D39" s="96"/>
      <c r="F39" s="311"/>
      <c r="H39" s="253"/>
      <c r="I39" s="452"/>
      <c r="J39" s="272"/>
      <c r="K39" s="272"/>
      <c r="L39" s="272"/>
      <c r="M39" s="272"/>
      <c r="O39" s="317"/>
    </row>
    <row r="40" ht="19.5" customHeight="1"/>
    <row r="41" ht="19.5" customHeight="1"/>
    <row r="42" ht="15.75" customHeight="1"/>
  </sheetData>
  <sheetProtection password="85BE" sheet="1" objects="1" scenarios="1"/>
  <mergeCells count="5">
    <mergeCell ref="B2:O2"/>
    <mergeCell ref="D5:H5"/>
    <mergeCell ref="D6:H6"/>
    <mergeCell ref="D7:H7"/>
    <mergeCell ref="B1:O1"/>
  </mergeCells>
  <dataValidations count="8">
    <dataValidation type="whole" operator="greaterThanOrEqual" allowBlank="1" showErrorMessage="1" error="Please enter whole number only, e.g. 5" sqref="F30:F34">
      <formula1>0</formula1>
    </dataValidation>
    <dataValidation type="whole" operator="greaterThanOrEqual" allowBlank="1" showErrorMessage="1" error="Please enter whole number and ignore the decimals, e.g. enter 1,000 instead of 1,000.50." sqref="H30:I34 K30:K34">
      <formula1>0</formula1>
    </dataValidation>
    <dataValidation type="whole" operator="lessThanOrEqual" allowBlank="1" showInputMessage="1" showErrorMessage="1" error="Please enter a number less than 0" sqref="L30:L34">
      <formula1>0</formula1>
    </dataValidation>
    <dataValidation type="whole" operator="greaterThanOrEqual" allowBlank="1" showInputMessage="1" showErrorMessage="1" error="Please enter whole number and ignore the decimals, e.g. enter 1,000 instead of 1,000.50." sqref="J30:J34">
      <formula1>0</formula1>
    </dataValidation>
    <dataValidation type="whole" allowBlank="1" showInputMessage="1" showErrorMessage="1" error="Amount entered is more than tax written down value b/f.  Please re-enter." sqref="J12:J16 J19:J23">
      <formula1>0</formula1>
      <formula2>I12</formula2>
    </dataValidation>
    <dataValidation type="whole" operator="greaterThanOrEqual" allowBlank="1" showInputMessage="1" showErrorMessage="1" sqref="F12:F16 H12:H16 I12:I16 F19:F23 H19:H23 I19:I23 L12:L16 L19:L23">
      <formula1>0</formula1>
    </dataValidation>
    <dataValidation operator="greaterThanOrEqual" allowBlank="1" showErrorMessage="1" error="Please enter whole number and ignore the decimals, e.g. enter 1,000 instead of 1,000.50." sqref="F38"/>
    <dataValidation type="whole" allowBlank="1" showInputMessage="1" showErrorMessage="1" error="Applicable for assets acquired on or before YA 2018 under the PIC scheme." sqref="D12:D16 D19:D23">
      <formula1>2011</formula1>
      <formula2>2018</formula2>
    </dataValidation>
  </dataValidations>
  <printOptions/>
  <pageMargins left="0.35" right="0.35" top="0.36" bottom="0.27" header="0.2" footer="0.16"/>
  <pageSetup horizontalDpi="300" verticalDpi="300" orientation="landscape" paperSize="9" scale="63" r:id="rId4"/>
  <drawing r:id="rId3"/>
  <legacyDrawing r:id="rId2"/>
</worksheet>
</file>

<file path=xl/worksheets/sheet13.xml><?xml version="1.0" encoding="utf-8"?>
<worksheet xmlns="http://schemas.openxmlformats.org/spreadsheetml/2006/main" xmlns:r="http://schemas.openxmlformats.org/officeDocument/2006/relationships">
  <sheetPr codeName="Sheet8"/>
  <dimension ref="B1:IV58"/>
  <sheetViews>
    <sheetView showGridLines="0" showRowColHeaders="0" zoomScalePageLayoutView="0" workbookViewId="0" topLeftCell="A1">
      <pane ySplit="7" topLeftCell="A8" activePane="bottomLeft" state="frozen"/>
      <selection pane="topLeft" activeCell="A1" sqref="A1"/>
      <selection pane="bottomLeft" activeCell="B16" sqref="B16"/>
    </sheetView>
  </sheetViews>
  <sheetFormatPr defaultColWidth="0" defaultRowHeight="0" customHeight="1" zeroHeight="1"/>
  <cols>
    <col min="1" max="1" width="3.57421875" style="93" customWidth="1"/>
    <col min="2" max="2" width="45.7109375" style="93" customWidth="1"/>
    <col min="3" max="3" width="11.28125" style="92" customWidth="1"/>
    <col min="4" max="4" width="1.421875" style="93" customWidth="1"/>
    <col min="5" max="5" width="15.28125" style="332" customWidth="1"/>
    <col min="6" max="6" width="1.421875" style="93" customWidth="1"/>
    <col min="7" max="8" width="13.28125" style="310" customWidth="1"/>
    <col min="9" max="9" width="29.140625" style="310" customWidth="1"/>
    <col min="10" max="11" width="14.28125" style="310" customWidth="1"/>
    <col min="12" max="12" width="13.28125" style="310" customWidth="1"/>
    <col min="13" max="13" width="2.28125" style="93" customWidth="1"/>
    <col min="14" max="14" width="13.28125" style="337" customWidth="1"/>
    <col min="15" max="15" width="0.85546875" style="337" customWidth="1"/>
    <col min="16" max="16" width="13.28125" style="337" customWidth="1"/>
    <col min="17" max="17" width="1.7109375" style="337" customWidth="1"/>
    <col min="18" max="16384" width="0" style="337" hidden="1" customWidth="1"/>
  </cols>
  <sheetData>
    <row r="1" spans="2:256" s="91" customFormat="1" ht="20.25">
      <c r="B1" s="639" t="s">
        <v>387</v>
      </c>
      <c r="C1" s="640"/>
      <c r="D1" s="640"/>
      <c r="E1" s="640"/>
      <c r="F1" s="640"/>
      <c r="G1" s="640"/>
      <c r="H1" s="640"/>
      <c r="I1" s="640"/>
      <c r="J1" s="640"/>
      <c r="K1" s="640"/>
      <c r="L1" s="640"/>
      <c r="M1" s="640"/>
      <c r="N1" s="64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0"/>
      <c r="DR1" s="230"/>
      <c r="DS1" s="230"/>
      <c r="DT1" s="230"/>
      <c r="DU1" s="230"/>
      <c r="DV1" s="230"/>
      <c r="DW1" s="230"/>
      <c r="DX1" s="230"/>
      <c r="DY1" s="230"/>
      <c r="DZ1" s="230"/>
      <c r="EA1" s="230"/>
      <c r="EB1" s="230"/>
      <c r="EC1" s="230"/>
      <c r="ED1" s="230"/>
      <c r="EE1" s="230"/>
      <c r="EF1" s="230"/>
      <c r="EG1" s="230"/>
      <c r="EH1" s="230"/>
      <c r="EI1" s="230"/>
      <c r="EJ1" s="230"/>
      <c r="EK1" s="230"/>
      <c r="EL1" s="230"/>
      <c r="EM1" s="230"/>
      <c r="EN1" s="230"/>
      <c r="EO1" s="230"/>
      <c r="EP1" s="230"/>
      <c r="EQ1" s="230"/>
      <c r="ER1" s="230"/>
      <c r="ES1" s="230"/>
      <c r="ET1" s="230"/>
      <c r="EU1" s="230"/>
      <c r="EV1" s="230"/>
      <c r="EW1" s="230"/>
      <c r="EX1" s="230"/>
      <c r="EY1" s="230"/>
      <c r="EZ1" s="230"/>
      <c r="FA1" s="230"/>
      <c r="FB1" s="230"/>
      <c r="FC1" s="230"/>
      <c r="FD1" s="230"/>
      <c r="FE1" s="230"/>
      <c r="FF1" s="230"/>
      <c r="FG1" s="230"/>
      <c r="FH1" s="230"/>
      <c r="FI1" s="230"/>
      <c r="FJ1" s="230"/>
      <c r="FK1" s="230"/>
      <c r="FL1" s="230"/>
      <c r="FM1" s="230"/>
      <c r="FN1" s="230"/>
      <c r="FO1" s="230"/>
      <c r="FP1" s="230"/>
      <c r="FQ1" s="230"/>
      <c r="FR1" s="230"/>
      <c r="FS1" s="230"/>
      <c r="FT1" s="230"/>
      <c r="FU1" s="230"/>
      <c r="FV1" s="230"/>
      <c r="FW1" s="230"/>
      <c r="FX1" s="230"/>
      <c r="FY1" s="230"/>
      <c r="FZ1" s="230"/>
      <c r="GA1" s="230"/>
      <c r="GB1" s="230"/>
      <c r="GC1" s="230"/>
      <c r="GD1" s="230"/>
      <c r="GE1" s="230"/>
      <c r="GF1" s="230"/>
      <c r="GG1" s="230"/>
      <c r="GH1" s="230"/>
      <c r="GI1" s="230"/>
      <c r="GJ1" s="230"/>
      <c r="GK1" s="230"/>
      <c r="GL1" s="230"/>
      <c r="GM1" s="230"/>
      <c r="GN1" s="230"/>
      <c r="GO1" s="230"/>
      <c r="GP1" s="230"/>
      <c r="GQ1" s="230"/>
      <c r="GR1" s="230"/>
      <c r="GS1" s="230"/>
      <c r="GT1" s="230"/>
      <c r="GU1" s="230"/>
      <c r="GV1" s="230"/>
      <c r="GW1" s="230"/>
      <c r="GX1" s="230"/>
      <c r="GY1" s="230"/>
      <c r="GZ1" s="230"/>
      <c r="HA1" s="230"/>
      <c r="HB1" s="230"/>
      <c r="HC1" s="230"/>
      <c r="HD1" s="230"/>
      <c r="HE1" s="230"/>
      <c r="HF1" s="230"/>
      <c r="HG1" s="230"/>
      <c r="HH1" s="230"/>
      <c r="HI1" s="230"/>
      <c r="HJ1" s="230"/>
      <c r="HK1" s="230"/>
      <c r="HL1" s="230"/>
      <c r="HM1" s="230"/>
      <c r="HN1" s="230"/>
      <c r="HO1" s="230"/>
      <c r="HP1" s="230"/>
      <c r="HQ1" s="230"/>
      <c r="HR1" s="230"/>
      <c r="HS1" s="230"/>
      <c r="HT1" s="230"/>
      <c r="HU1" s="230"/>
      <c r="HV1" s="230"/>
      <c r="HW1" s="230"/>
      <c r="HX1" s="230"/>
      <c r="HY1" s="230"/>
      <c r="HZ1" s="230"/>
      <c r="IA1" s="230"/>
      <c r="IB1" s="230"/>
      <c r="IC1" s="230"/>
      <c r="ID1" s="230"/>
      <c r="IE1" s="230"/>
      <c r="IF1" s="230"/>
      <c r="IG1" s="230"/>
      <c r="IH1" s="230"/>
      <c r="II1" s="230"/>
      <c r="IJ1" s="230"/>
      <c r="IK1" s="230"/>
      <c r="IL1" s="230"/>
      <c r="IM1" s="230"/>
      <c r="IN1" s="230"/>
      <c r="IO1" s="230"/>
      <c r="IP1" s="230"/>
      <c r="IQ1" s="230"/>
      <c r="IR1" s="230"/>
      <c r="IS1" s="230"/>
      <c r="IT1" s="230"/>
      <c r="IU1" s="230"/>
      <c r="IV1" s="230"/>
    </row>
    <row r="2" spans="2:256" ht="15.75">
      <c r="B2" s="138"/>
      <c r="C2" s="96"/>
      <c r="D2" s="95"/>
      <c r="E2" s="320"/>
      <c r="F2" s="95"/>
      <c r="G2" s="253"/>
      <c r="H2" s="253"/>
      <c r="I2" s="253"/>
      <c r="J2" s="253"/>
      <c r="K2" s="253"/>
      <c r="L2" s="253"/>
      <c r="M2" s="95"/>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333"/>
      <c r="BM2" s="333"/>
      <c r="BN2" s="333"/>
      <c r="BO2" s="333"/>
      <c r="BP2" s="333"/>
      <c r="BQ2" s="333"/>
      <c r="BR2" s="333"/>
      <c r="BS2" s="333"/>
      <c r="BT2" s="333"/>
      <c r="BU2" s="333"/>
      <c r="BV2" s="333"/>
      <c r="BW2" s="333"/>
      <c r="BX2" s="333"/>
      <c r="BY2" s="333"/>
      <c r="BZ2" s="333"/>
      <c r="CA2" s="333"/>
      <c r="CB2" s="333"/>
      <c r="CC2" s="333"/>
      <c r="CD2" s="333"/>
      <c r="CE2" s="333"/>
      <c r="CF2" s="333"/>
      <c r="CG2" s="333"/>
      <c r="CH2" s="333"/>
      <c r="CI2" s="333"/>
      <c r="CJ2" s="333"/>
      <c r="CK2" s="333"/>
      <c r="CL2" s="333"/>
      <c r="CM2" s="333"/>
      <c r="CN2" s="333"/>
      <c r="CO2" s="333"/>
      <c r="CP2" s="333"/>
      <c r="CQ2" s="333"/>
      <c r="CR2" s="333"/>
      <c r="CS2" s="333"/>
      <c r="CT2" s="333"/>
      <c r="CU2" s="333"/>
      <c r="CV2" s="333"/>
      <c r="CW2" s="333"/>
      <c r="CX2" s="333"/>
      <c r="CY2" s="333"/>
      <c r="CZ2" s="333"/>
      <c r="DA2" s="333"/>
      <c r="DB2" s="333"/>
      <c r="DC2" s="333"/>
      <c r="DD2" s="333"/>
      <c r="DE2" s="333"/>
      <c r="DF2" s="333"/>
      <c r="DG2" s="333"/>
      <c r="DH2" s="333"/>
      <c r="DI2" s="333"/>
      <c r="DJ2" s="333"/>
      <c r="DK2" s="333"/>
      <c r="DL2" s="333"/>
      <c r="DM2" s="333"/>
      <c r="DN2" s="333"/>
      <c r="DO2" s="333"/>
      <c r="DP2" s="333"/>
      <c r="DQ2" s="333"/>
      <c r="DR2" s="333"/>
      <c r="DS2" s="333"/>
      <c r="DT2" s="333"/>
      <c r="DU2" s="333"/>
      <c r="DV2" s="333"/>
      <c r="DW2" s="333"/>
      <c r="DX2" s="333"/>
      <c r="DY2" s="333"/>
      <c r="DZ2" s="333"/>
      <c r="EA2" s="333"/>
      <c r="EB2" s="333"/>
      <c r="EC2" s="333"/>
      <c r="ED2" s="333"/>
      <c r="EE2" s="333"/>
      <c r="EF2" s="333"/>
      <c r="EG2" s="333"/>
      <c r="EH2" s="333"/>
      <c r="EI2" s="333"/>
      <c r="EJ2" s="333"/>
      <c r="EK2" s="333"/>
      <c r="EL2" s="333"/>
      <c r="EM2" s="333"/>
      <c r="EN2" s="333"/>
      <c r="EO2" s="333"/>
      <c r="EP2" s="333"/>
      <c r="EQ2" s="333"/>
      <c r="ER2" s="333"/>
      <c r="ES2" s="333"/>
      <c r="ET2" s="333"/>
      <c r="EU2" s="333"/>
      <c r="EV2" s="333"/>
      <c r="EW2" s="333"/>
      <c r="EX2" s="333"/>
      <c r="EY2" s="333"/>
      <c r="EZ2" s="333"/>
      <c r="FA2" s="333"/>
      <c r="FB2" s="333"/>
      <c r="FC2" s="333"/>
      <c r="FD2" s="333"/>
      <c r="FE2" s="333"/>
      <c r="FF2" s="333"/>
      <c r="FG2" s="333"/>
      <c r="FH2" s="333"/>
      <c r="FI2" s="333"/>
      <c r="FJ2" s="333"/>
      <c r="FK2" s="333"/>
      <c r="FL2" s="333"/>
      <c r="FM2" s="333"/>
      <c r="FN2" s="333"/>
      <c r="FO2" s="333"/>
      <c r="FP2" s="333"/>
      <c r="FQ2" s="333"/>
      <c r="FR2" s="333"/>
      <c r="FS2" s="333"/>
      <c r="FT2" s="333"/>
      <c r="FU2" s="333"/>
      <c r="FV2" s="333"/>
      <c r="FW2" s="333"/>
      <c r="FX2" s="333"/>
      <c r="FY2" s="333"/>
      <c r="FZ2" s="333"/>
      <c r="GA2" s="333"/>
      <c r="GB2" s="333"/>
      <c r="GC2" s="333"/>
      <c r="GD2" s="333"/>
      <c r="GE2" s="333"/>
      <c r="GF2" s="333"/>
      <c r="GG2" s="333"/>
      <c r="GH2" s="333"/>
      <c r="GI2" s="333"/>
      <c r="GJ2" s="333"/>
      <c r="GK2" s="333"/>
      <c r="GL2" s="333"/>
      <c r="GM2" s="333"/>
      <c r="GN2" s="333"/>
      <c r="GO2" s="333"/>
      <c r="GP2" s="333"/>
      <c r="GQ2" s="333"/>
      <c r="GR2" s="333"/>
      <c r="GS2" s="333"/>
      <c r="GT2" s="333"/>
      <c r="GU2" s="333"/>
      <c r="GV2" s="333"/>
      <c r="GW2" s="333"/>
      <c r="GX2" s="333"/>
      <c r="GY2" s="333"/>
      <c r="GZ2" s="333"/>
      <c r="HA2" s="333"/>
      <c r="HB2" s="333"/>
      <c r="HC2" s="333"/>
      <c r="HD2" s="333"/>
      <c r="HE2" s="333"/>
      <c r="HF2" s="333"/>
      <c r="HG2" s="333"/>
      <c r="HH2" s="333"/>
      <c r="HI2" s="333"/>
      <c r="HJ2" s="333"/>
      <c r="HK2" s="333"/>
      <c r="HL2" s="333"/>
      <c r="HM2" s="333"/>
      <c r="HN2" s="333"/>
      <c r="HO2" s="333"/>
      <c r="HP2" s="333"/>
      <c r="HQ2" s="333"/>
      <c r="HR2" s="333"/>
      <c r="HS2" s="333"/>
      <c r="HT2" s="333"/>
      <c r="HU2" s="333"/>
      <c r="HV2" s="333"/>
      <c r="HW2" s="333"/>
      <c r="HX2" s="333"/>
      <c r="HY2" s="333"/>
      <c r="HZ2" s="333"/>
      <c r="IA2" s="333"/>
      <c r="IB2" s="333"/>
      <c r="IC2" s="333"/>
      <c r="ID2" s="333"/>
      <c r="IE2" s="333"/>
      <c r="IF2" s="333"/>
      <c r="IG2" s="333"/>
      <c r="IH2" s="333"/>
      <c r="II2" s="333"/>
      <c r="IJ2" s="333"/>
      <c r="IK2" s="333"/>
      <c r="IL2" s="333"/>
      <c r="IM2" s="333"/>
      <c r="IN2" s="333"/>
      <c r="IO2" s="333"/>
      <c r="IP2" s="333"/>
      <c r="IQ2" s="333"/>
      <c r="IR2" s="333"/>
      <c r="IS2" s="333"/>
      <c r="IT2" s="333"/>
      <c r="IU2" s="333"/>
      <c r="IV2" s="333"/>
    </row>
    <row r="3" spans="2:256" ht="24.75" customHeight="1">
      <c r="B3" s="76" t="s">
        <v>140</v>
      </c>
      <c r="C3" s="595">
        <f>IF('Company''s Particulars'!E4="","",'Company''s Particulars'!E4)</f>
      </c>
      <c r="D3" s="596"/>
      <c r="E3" s="596"/>
      <c r="F3" s="596"/>
      <c r="G3" s="597"/>
      <c r="H3" s="253"/>
      <c r="I3" s="253"/>
      <c r="J3" s="253"/>
      <c r="K3" s="253"/>
      <c r="L3" s="253"/>
      <c r="M3" s="95"/>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c r="BV3" s="333"/>
      <c r="BW3" s="333"/>
      <c r="BX3" s="333"/>
      <c r="BY3" s="333"/>
      <c r="BZ3" s="333"/>
      <c r="CA3" s="333"/>
      <c r="CB3" s="333"/>
      <c r="CC3" s="333"/>
      <c r="CD3" s="333"/>
      <c r="CE3" s="333"/>
      <c r="CF3" s="333"/>
      <c r="CG3" s="333"/>
      <c r="CH3" s="333"/>
      <c r="CI3" s="333"/>
      <c r="CJ3" s="333"/>
      <c r="CK3" s="333"/>
      <c r="CL3" s="333"/>
      <c r="CM3" s="333"/>
      <c r="CN3" s="333"/>
      <c r="CO3" s="333"/>
      <c r="CP3" s="333"/>
      <c r="CQ3" s="333"/>
      <c r="CR3" s="333"/>
      <c r="CS3" s="333"/>
      <c r="CT3" s="333"/>
      <c r="CU3" s="333"/>
      <c r="CV3" s="333"/>
      <c r="CW3" s="333"/>
      <c r="CX3" s="333"/>
      <c r="CY3" s="333"/>
      <c r="CZ3" s="333"/>
      <c r="DA3" s="333"/>
      <c r="DB3" s="333"/>
      <c r="DC3" s="333"/>
      <c r="DD3" s="333"/>
      <c r="DE3" s="333"/>
      <c r="DF3" s="333"/>
      <c r="DG3" s="333"/>
      <c r="DH3" s="333"/>
      <c r="DI3" s="333"/>
      <c r="DJ3" s="333"/>
      <c r="DK3" s="333"/>
      <c r="DL3" s="333"/>
      <c r="DM3" s="333"/>
      <c r="DN3" s="333"/>
      <c r="DO3" s="333"/>
      <c r="DP3" s="333"/>
      <c r="DQ3" s="333"/>
      <c r="DR3" s="333"/>
      <c r="DS3" s="333"/>
      <c r="DT3" s="333"/>
      <c r="DU3" s="333"/>
      <c r="DV3" s="333"/>
      <c r="DW3" s="333"/>
      <c r="DX3" s="333"/>
      <c r="DY3" s="333"/>
      <c r="DZ3" s="333"/>
      <c r="EA3" s="333"/>
      <c r="EB3" s="333"/>
      <c r="EC3" s="333"/>
      <c r="ED3" s="333"/>
      <c r="EE3" s="333"/>
      <c r="EF3" s="333"/>
      <c r="EG3" s="333"/>
      <c r="EH3" s="333"/>
      <c r="EI3" s="333"/>
      <c r="EJ3" s="333"/>
      <c r="EK3" s="333"/>
      <c r="EL3" s="333"/>
      <c r="EM3" s="333"/>
      <c r="EN3" s="333"/>
      <c r="EO3" s="333"/>
      <c r="EP3" s="333"/>
      <c r="EQ3" s="333"/>
      <c r="ER3" s="333"/>
      <c r="ES3" s="333"/>
      <c r="ET3" s="333"/>
      <c r="EU3" s="333"/>
      <c r="EV3" s="333"/>
      <c r="EW3" s="333"/>
      <c r="EX3" s="333"/>
      <c r="EY3" s="333"/>
      <c r="EZ3" s="333"/>
      <c r="FA3" s="333"/>
      <c r="FB3" s="333"/>
      <c r="FC3" s="333"/>
      <c r="FD3" s="333"/>
      <c r="FE3" s="333"/>
      <c r="FF3" s="333"/>
      <c r="FG3" s="333"/>
      <c r="FH3" s="333"/>
      <c r="FI3" s="333"/>
      <c r="FJ3" s="333"/>
      <c r="FK3" s="333"/>
      <c r="FL3" s="333"/>
      <c r="FM3" s="333"/>
      <c r="FN3" s="333"/>
      <c r="FO3" s="333"/>
      <c r="FP3" s="333"/>
      <c r="FQ3" s="333"/>
      <c r="FR3" s="333"/>
      <c r="FS3" s="333"/>
      <c r="FT3" s="333"/>
      <c r="FU3" s="333"/>
      <c r="FV3" s="333"/>
      <c r="FW3" s="333"/>
      <c r="FX3" s="333"/>
      <c r="FY3" s="333"/>
      <c r="FZ3" s="333"/>
      <c r="GA3" s="333"/>
      <c r="GB3" s="333"/>
      <c r="GC3" s="333"/>
      <c r="GD3" s="333"/>
      <c r="GE3" s="333"/>
      <c r="GF3" s="333"/>
      <c r="GG3" s="333"/>
      <c r="GH3" s="333"/>
      <c r="GI3" s="333"/>
      <c r="GJ3" s="333"/>
      <c r="GK3" s="333"/>
      <c r="GL3" s="333"/>
      <c r="GM3" s="333"/>
      <c r="GN3" s="333"/>
      <c r="GO3" s="333"/>
      <c r="GP3" s="333"/>
      <c r="GQ3" s="333"/>
      <c r="GR3" s="333"/>
      <c r="GS3" s="333"/>
      <c r="GT3" s="333"/>
      <c r="GU3" s="333"/>
      <c r="GV3" s="333"/>
      <c r="GW3" s="333"/>
      <c r="GX3" s="333"/>
      <c r="GY3" s="333"/>
      <c r="GZ3" s="333"/>
      <c r="HA3" s="333"/>
      <c r="HB3" s="333"/>
      <c r="HC3" s="333"/>
      <c r="HD3" s="333"/>
      <c r="HE3" s="333"/>
      <c r="HF3" s="333"/>
      <c r="HG3" s="333"/>
      <c r="HH3" s="333"/>
      <c r="HI3" s="333"/>
      <c r="HJ3" s="333"/>
      <c r="HK3" s="333"/>
      <c r="HL3" s="333"/>
      <c r="HM3" s="333"/>
      <c r="HN3" s="333"/>
      <c r="HO3" s="333"/>
      <c r="HP3" s="333"/>
      <c r="HQ3" s="333"/>
      <c r="HR3" s="333"/>
      <c r="HS3" s="333"/>
      <c r="HT3" s="333"/>
      <c r="HU3" s="333"/>
      <c r="HV3" s="333"/>
      <c r="HW3" s="333"/>
      <c r="HX3" s="333"/>
      <c r="HY3" s="333"/>
      <c r="HZ3" s="333"/>
      <c r="IA3" s="333"/>
      <c r="IB3" s="333"/>
      <c r="IC3" s="333"/>
      <c r="ID3" s="333"/>
      <c r="IE3" s="333"/>
      <c r="IF3" s="333"/>
      <c r="IG3" s="333"/>
      <c r="IH3" s="333"/>
      <c r="II3" s="333"/>
      <c r="IJ3" s="333"/>
      <c r="IK3" s="333"/>
      <c r="IL3" s="333"/>
      <c r="IM3" s="333"/>
      <c r="IN3" s="333"/>
      <c r="IO3" s="333"/>
      <c r="IP3" s="333"/>
      <c r="IQ3" s="333"/>
      <c r="IR3" s="333"/>
      <c r="IS3" s="333"/>
      <c r="IT3" s="333"/>
      <c r="IU3" s="333"/>
      <c r="IV3" s="333"/>
    </row>
    <row r="4" spans="2:256" ht="15.75">
      <c r="B4" s="76" t="s">
        <v>403</v>
      </c>
      <c r="C4" s="589">
        <f>IF('Company''s Particulars'!E6="","",'Company''s Particulars'!E6)</f>
      </c>
      <c r="D4" s="641"/>
      <c r="E4" s="641"/>
      <c r="F4" s="641"/>
      <c r="G4" s="642"/>
      <c r="H4" s="253"/>
      <c r="I4" s="253"/>
      <c r="J4" s="253"/>
      <c r="K4" s="253"/>
      <c r="L4" s="253"/>
      <c r="M4" s="95"/>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c r="AZ4" s="333"/>
      <c r="BA4" s="333"/>
      <c r="BB4" s="333"/>
      <c r="BC4" s="333"/>
      <c r="BD4" s="333"/>
      <c r="BE4" s="333"/>
      <c r="BF4" s="333"/>
      <c r="BG4" s="333"/>
      <c r="BH4" s="333"/>
      <c r="BI4" s="333"/>
      <c r="BJ4" s="333"/>
      <c r="BK4" s="333"/>
      <c r="BL4" s="333"/>
      <c r="BM4" s="333"/>
      <c r="BN4" s="333"/>
      <c r="BO4" s="333"/>
      <c r="BP4" s="333"/>
      <c r="BQ4" s="333"/>
      <c r="BR4" s="333"/>
      <c r="BS4" s="333"/>
      <c r="BT4" s="333"/>
      <c r="BU4" s="333"/>
      <c r="BV4" s="333"/>
      <c r="BW4" s="333"/>
      <c r="BX4" s="333"/>
      <c r="BY4" s="333"/>
      <c r="BZ4" s="333"/>
      <c r="CA4" s="333"/>
      <c r="CB4" s="333"/>
      <c r="CC4" s="333"/>
      <c r="CD4" s="333"/>
      <c r="CE4" s="333"/>
      <c r="CF4" s="333"/>
      <c r="CG4" s="333"/>
      <c r="CH4" s="333"/>
      <c r="CI4" s="333"/>
      <c r="CJ4" s="333"/>
      <c r="CK4" s="333"/>
      <c r="CL4" s="333"/>
      <c r="CM4" s="333"/>
      <c r="CN4" s="333"/>
      <c r="CO4" s="333"/>
      <c r="CP4" s="333"/>
      <c r="CQ4" s="333"/>
      <c r="CR4" s="333"/>
      <c r="CS4" s="333"/>
      <c r="CT4" s="333"/>
      <c r="CU4" s="333"/>
      <c r="CV4" s="333"/>
      <c r="CW4" s="333"/>
      <c r="CX4" s="333"/>
      <c r="CY4" s="333"/>
      <c r="CZ4" s="333"/>
      <c r="DA4" s="333"/>
      <c r="DB4" s="333"/>
      <c r="DC4" s="333"/>
      <c r="DD4" s="333"/>
      <c r="DE4" s="333"/>
      <c r="DF4" s="333"/>
      <c r="DG4" s="333"/>
      <c r="DH4" s="333"/>
      <c r="DI4" s="333"/>
      <c r="DJ4" s="333"/>
      <c r="DK4" s="333"/>
      <c r="DL4" s="333"/>
      <c r="DM4" s="333"/>
      <c r="DN4" s="333"/>
      <c r="DO4" s="333"/>
      <c r="DP4" s="333"/>
      <c r="DQ4" s="333"/>
      <c r="DR4" s="333"/>
      <c r="DS4" s="333"/>
      <c r="DT4" s="333"/>
      <c r="DU4" s="333"/>
      <c r="DV4" s="333"/>
      <c r="DW4" s="333"/>
      <c r="DX4" s="333"/>
      <c r="DY4" s="333"/>
      <c r="DZ4" s="333"/>
      <c r="EA4" s="333"/>
      <c r="EB4" s="333"/>
      <c r="EC4" s="333"/>
      <c r="ED4" s="333"/>
      <c r="EE4" s="333"/>
      <c r="EF4" s="333"/>
      <c r="EG4" s="333"/>
      <c r="EH4" s="333"/>
      <c r="EI4" s="333"/>
      <c r="EJ4" s="333"/>
      <c r="EK4" s="333"/>
      <c r="EL4" s="333"/>
      <c r="EM4" s="333"/>
      <c r="EN4" s="333"/>
      <c r="EO4" s="333"/>
      <c r="EP4" s="333"/>
      <c r="EQ4" s="333"/>
      <c r="ER4" s="333"/>
      <c r="ES4" s="333"/>
      <c r="ET4" s="333"/>
      <c r="EU4" s="333"/>
      <c r="EV4" s="333"/>
      <c r="EW4" s="333"/>
      <c r="EX4" s="333"/>
      <c r="EY4" s="333"/>
      <c r="EZ4" s="333"/>
      <c r="FA4" s="333"/>
      <c r="FB4" s="333"/>
      <c r="FC4" s="333"/>
      <c r="FD4" s="333"/>
      <c r="FE4" s="333"/>
      <c r="FF4" s="333"/>
      <c r="FG4" s="333"/>
      <c r="FH4" s="333"/>
      <c r="FI4" s="333"/>
      <c r="FJ4" s="333"/>
      <c r="FK4" s="333"/>
      <c r="FL4" s="333"/>
      <c r="FM4" s="333"/>
      <c r="FN4" s="333"/>
      <c r="FO4" s="333"/>
      <c r="FP4" s="333"/>
      <c r="FQ4" s="333"/>
      <c r="FR4" s="333"/>
      <c r="FS4" s="333"/>
      <c r="FT4" s="333"/>
      <c r="FU4" s="333"/>
      <c r="FV4" s="333"/>
      <c r="FW4" s="333"/>
      <c r="FX4" s="333"/>
      <c r="FY4" s="333"/>
      <c r="FZ4" s="333"/>
      <c r="GA4" s="333"/>
      <c r="GB4" s="333"/>
      <c r="GC4" s="333"/>
      <c r="GD4" s="333"/>
      <c r="GE4" s="333"/>
      <c r="GF4" s="333"/>
      <c r="GG4" s="333"/>
      <c r="GH4" s="333"/>
      <c r="GI4" s="333"/>
      <c r="GJ4" s="333"/>
      <c r="GK4" s="333"/>
      <c r="GL4" s="333"/>
      <c r="GM4" s="333"/>
      <c r="GN4" s="333"/>
      <c r="GO4" s="333"/>
      <c r="GP4" s="333"/>
      <c r="GQ4" s="333"/>
      <c r="GR4" s="333"/>
      <c r="GS4" s="333"/>
      <c r="GT4" s="333"/>
      <c r="GU4" s="333"/>
      <c r="GV4" s="333"/>
      <c r="GW4" s="333"/>
      <c r="GX4" s="333"/>
      <c r="GY4" s="333"/>
      <c r="GZ4" s="333"/>
      <c r="HA4" s="333"/>
      <c r="HB4" s="333"/>
      <c r="HC4" s="333"/>
      <c r="HD4" s="333"/>
      <c r="HE4" s="333"/>
      <c r="HF4" s="333"/>
      <c r="HG4" s="333"/>
      <c r="HH4" s="333"/>
      <c r="HI4" s="333"/>
      <c r="HJ4" s="333"/>
      <c r="HK4" s="333"/>
      <c r="HL4" s="333"/>
      <c r="HM4" s="333"/>
      <c r="HN4" s="333"/>
      <c r="HO4" s="333"/>
      <c r="HP4" s="333"/>
      <c r="HQ4" s="333"/>
      <c r="HR4" s="333"/>
      <c r="HS4" s="333"/>
      <c r="HT4" s="333"/>
      <c r="HU4" s="333"/>
      <c r="HV4" s="333"/>
      <c r="HW4" s="333"/>
      <c r="HX4" s="333"/>
      <c r="HY4" s="333"/>
      <c r="HZ4" s="333"/>
      <c r="IA4" s="333"/>
      <c r="IB4" s="333"/>
      <c r="IC4" s="333"/>
      <c r="ID4" s="333"/>
      <c r="IE4" s="333"/>
      <c r="IF4" s="333"/>
      <c r="IG4" s="333"/>
      <c r="IH4" s="333"/>
      <c r="II4" s="333"/>
      <c r="IJ4" s="333"/>
      <c r="IK4" s="333"/>
      <c r="IL4" s="333"/>
      <c r="IM4" s="333"/>
      <c r="IN4" s="333"/>
      <c r="IO4" s="333"/>
      <c r="IP4" s="333"/>
      <c r="IQ4" s="333"/>
      <c r="IR4" s="333"/>
      <c r="IS4" s="333"/>
      <c r="IT4" s="333"/>
      <c r="IU4" s="333"/>
      <c r="IV4" s="333"/>
    </row>
    <row r="5" spans="2:256" ht="15.75">
      <c r="B5" s="76" t="s">
        <v>58</v>
      </c>
      <c r="C5" s="621">
        <f>IF('Company''s Particulars'!E8="","",'Company''s Particulars'!E8)</f>
        <v>2019</v>
      </c>
      <c r="D5" s="622"/>
      <c r="E5" s="622"/>
      <c r="F5" s="622"/>
      <c r="G5" s="623"/>
      <c r="H5" s="253"/>
      <c r="I5" s="253"/>
      <c r="J5" s="253"/>
      <c r="K5" s="253"/>
      <c r="L5" s="253"/>
      <c r="M5" s="95"/>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33"/>
      <c r="BD5" s="333"/>
      <c r="BE5" s="333"/>
      <c r="BF5" s="333"/>
      <c r="BG5" s="333"/>
      <c r="BH5" s="333"/>
      <c r="BI5" s="333"/>
      <c r="BJ5" s="333"/>
      <c r="BK5" s="333"/>
      <c r="BL5" s="333"/>
      <c r="BM5" s="333"/>
      <c r="BN5" s="333"/>
      <c r="BO5" s="333"/>
      <c r="BP5" s="333"/>
      <c r="BQ5" s="333"/>
      <c r="BR5" s="333"/>
      <c r="BS5" s="333"/>
      <c r="BT5" s="333"/>
      <c r="BU5" s="333"/>
      <c r="BV5" s="333"/>
      <c r="BW5" s="333"/>
      <c r="BX5" s="333"/>
      <c r="BY5" s="333"/>
      <c r="BZ5" s="333"/>
      <c r="CA5" s="333"/>
      <c r="CB5" s="333"/>
      <c r="CC5" s="333"/>
      <c r="CD5" s="333"/>
      <c r="CE5" s="333"/>
      <c r="CF5" s="333"/>
      <c r="CG5" s="333"/>
      <c r="CH5" s="333"/>
      <c r="CI5" s="333"/>
      <c r="CJ5" s="333"/>
      <c r="CK5" s="333"/>
      <c r="CL5" s="333"/>
      <c r="CM5" s="333"/>
      <c r="CN5" s="333"/>
      <c r="CO5" s="333"/>
      <c r="CP5" s="333"/>
      <c r="CQ5" s="333"/>
      <c r="CR5" s="333"/>
      <c r="CS5" s="333"/>
      <c r="CT5" s="333"/>
      <c r="CU5" s="333"/>
      <c r="CV5" s="333"/>
      <c r="CW5" s="333"/>
      <c r="CX5" s="333"/>
      <c r="CY5" s="333"/>
      <c r="CZ5" s="333"/>
      <c r="DA5" s="333"/>
      <c r="DB5" s="333"/>
      <c r="DC5" s="333"/>
      <c r="DD5" s="333"/>
      <c r="DE5" s="333"/>
      <c r="DF5" s="333"/>
      <c r="DG5" s="333"/>
      <c r="DH5" s="333"/>
      <c r="DI5" s="333"/>
      <c r="DJ5" s="333"/>
      <c r="DK5" s="333"/>
      <c r="DL5" s="333"/>
      <c r="DM5" s="333"/>
      <c r="DN5" s="333"/>
      <c r="DO5" s="333"/>
      <c r="DP5" s="333"/>
      <c r="DQ5" s="333"/>
      <c r="DR5" s="333"/>
      <c r="DS5" s="333"/>
      <c r="DT5" s="333"/>
      <c r="DU5" s="333"/>
      <c r="DV5" s="333"/>
      <c r="DW5" s="333"/>
      <c r="DX5" s="333"/>
      <c r="DY5" s="333"/>
      <c r="DZ5" s="333"/>
      <c r="EA5" s="333"/>
      <c r="EB5" s="333"/>
      <c r="EC5" s="333"/>
      <c r="ED5" s="333"/>
      <c r="EE5" s="333"/>
      <c r="EF5" s="333"/>
      <c r="EG5" s="333"/>
      <c r="EH5" s="333"/>
      <c r="EI5" s="333"/>
      <c r="EJ5" s="333"/>
      <c r="EK5" s="333"/>
      <c r="EL5" s="333"/>
      <c r="EM5" s="333"/>
      <c r="EN5" s="333"/>
      <c r="EO5" s="333"/>
      <c r="EP5" s="333"/>
      <c r="EQ5" s="333"/>
      <c r="ER5" s="333"/>
      <c r="ES5" s="333"/>
      <c r="ET5" s="333"/>
      <c r="EU5" s="333"/>
      <c r="EV5" s="333"/>
      <c r="EW5" s="333"/>
      <c r="EX5" s="333"/>
      <c r="EY5" s="333"/>
      <c r="EZ5" s="333"/>
      <c r="FA5" s="333"/>
      <c r="FB5" s="333"/>
      <c r="FC5" s="333"/>
      <c r="FD5" s="333"/>
      <c r="FE5" s="333"/>
      <c r="FF5" s="333"/>
      <c r="FG5" s="333"/>
      <c r="FH5" s="333"/>
      <c r="FI5" s="333"/>
      <c r="FJ5" s="333"/>
      <c r="FK5" s="333"/>
      <c r="FL5" s="333"/>
      <c r="FM5" s="333"/>
      <c r="FN5" s="333"/>
      <c r="FO5" s="333"/>
      <c r="FP5" s="333"/>
      <c r="FQ5" s="333"/>
      <c r="FR5" s="333"/>
      <c r="FS5" s="333"/>
      <c r="FT5" s="333"/>
      <c r="FU5" s="333"/>
      <c r="FV5" s="333"/>
      <c r="FW5" s="333"/>
      <c r="FX5" s="333"/>
      <c r="FY5" s="333"/>
      <c r="FZ5" s="333"/>
      <c r="GA5" s="333"/>
      <c r="GB5" s="333"/>
      <c r="GC5" s="333"/>
      <c r="GD5" s="333"/>
      <c r="GE5" s="333"/>
      <c r="GF5" s="333"/>
      <c r="GG5" s="333"/>
      <c r="GH5" s="333"/>
      <c r="GI5" s="333"/>
      <c r="GJ5" s="333"/>
      <c r="GK5" s="333"/>
      <c r="GL5" s="333"/>
      <c r="GM5" s="333"/>
      <c r="GN5" s="333"/>
      <c r="GO5" s="333"/>
      <c r="GP5" s="333"/>
      <c r="GQ5" s="333"/>
      <c r="GR5" s="333"/>
      <c r="GS5" s="333"/>
      <c r="GT5" s="333"/>
      <c r="GU5" s="333"/>
      <c r="GV5" s="333"/>
      <c r="GW5" s="333"/>
      <c r="GX5" s="333"/>
      <c r="GY5" s="333"/>
      <c r="GZ5" s="333"/>
      <c r="HA5" s="333"/>
      <c r="HB5" s="333"/>
      <c r="HC5" s="333"/>
      <c r="HD5" s="333"/>
      <c r="HE5" s="333"/>
      <c r="HF5" s="333"/>
      <c r="HG5" s="333"/>
      <c r="HH5" s="333"/>
      <c r="HI5" s="333"/>
      <c r="HJ5" s="333"/>
      <c r="HK5" s="333"/>
      <c r="HL5" s="333"/>
      <c r="HM5" s="333"/>
      <c r="HN5" s="333"/>
      <c r="HO5" s="333"/>
      <c r="HP5" s="333"/>
      <c r="HQ5" s="333"/>
      <c r="HR5" s="333"/>
      <c r="HS5" s="333"/>
      <c r="HT5" s="333"/>
      <c r="HU5" s="333"/>
      <c r="HV5" s="333"/>
      <c r="HW5" s="333"/>
      <c r="HX5" s="333"/>
      <c r="HY5" s="333"/>
      <c r="HZ5" s="333"/>
      <c r="IA5" s="333"/>
      <c r="IB5" s="333"/>
      <c r="IC5" s="333"/>
      <c r="ID5" s="333"/>
      <c r="IE5" s="333"/>
      <c r="IF5" s="333"/>
      <c r="IG5" s="333"/>
      <c r="IH5" s="333"/>
      <c r="II5" s="333"/>
      <c r="IJ5" s="333"/>
      <c r="IK5" s="333"/>
      <c r="IL5" s="333"/>
      <c r="IM5" s="333"/>
      <c r="IN5" s="333"/>
      <c r="IO5" s="333"/>
      <c r="IP5" s="333"/>
      <c r="IQ5" s="333"/>
      <c r="IR5" s="333"/>
      <c r="IS5" s="333"/>
      <c r="IT5" s="333"/>
      <c r="IU5" s="333"/>
      <c r="IV5" s="333"/>
    </row>
    <row r="6" spans="3:256" s="95" customFormat="1" ht="15.75">
      <c r="C6" s="96"/>
      <c r="D6" s="97"/>
      <c r="E6" s="320"/>
      <c r="F6" s="97"/>
      <c r="G6" s="293"/>
      <c r="H6" s="293"/>
      <c r="I6" s="293"/>
      <c r="J6" s="293"/>
      <c r="K6" s="293"/>
      <c r="L6" s="293"/>
      <c r="M6" s="97"/>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333"/>
      <c r="BJ6" s="333"/>
      <c r="BK6" s="333"/>
      <c r="BL6" s="333"/>
      <c r="BM6" s="333"/>
      <c r="BN6" s="333"/>
      <c r="BO6" s="333"/>
      <c r="BP6" s="333"/>
      <c r="BQ6" s="333"/>
      <c r="BR6" s="333"/>
      <c r="BS6" s="333"/>
      <c r="BT6" s="333"/>
      <c r="BU6" s="333"/>
      <c r="BV6" s="333"/>
      <c r="BW6" s="333"/>
      <c r="BX6" s="333"/>
      <c r="BY6" s="333"/>
      <c r="BZ6" s="333"/>
      <c r="CA6" s="333"/>
      <c r="CB6" s="333"/>
      <c r="CC6" s="333"/>
      <c r="CD6" s="333"/>
      <c r="CE6" s="333"/>
      <c r="CF6" s="333"/>
      <c r="CG6" s="333"/>
      <c r="CH6" s="333"/>
      <c r="CI6" s="333"/>
      <c r="CJ6" s="333"/>
      <c r="CK6" s="333"/>
      <c r="CL6" s="333"/>
      <c r="CM6" s="333"/>
      <c r="CN6" s="333"/>
      <c r="CO6" s="333"/>
      <c r="CP6" s="333"/>
      <c r="CQ6" s="333"/>
      <c r="CR6" s="333"/>
      <c r="CS6" s="333"/>
      <c r="CT6" s="333"/>
      <c r="CU6" s="333"/>
      <c r="CV6" s="333"/>
      <c r="CW6" s="333"/>
      <c r="CX6" s="333"/>
      <c r="CY6" s="333"/>
      <c r="CZ6" s="333"/>
      <c r="DA6" s="333"/>
      <c r="DB6" s="333"/>
      <c r="DC6" s="333"/>
      <c r="DD6" s="333"/>
      <c r="DE6" s="333"/>
      <c r="DF6" s="333"/>
      <c r="DG6" s="333"/>
      <c r="DH6" s="333"/>
      <c r="DI6" s="333"/>
      <c r="DJ6" s="333"/>
      <c r="DK6" s="333"/>
      <c r="DL6" s="333"/>
      <c r="DM6" s="333"/>
      <c r="DN6" s="333"/>
      <c r="DO6" s="333"/>
      <c r="DP6" s="333"/>
      <c r="DQ6" s="333"/>
      <c r="DR6" s="333"/>
      <c r="DS6" s="333"/>
      <c r="DT6" s="333"/>
      <c r="DU6" s="333"/>
      <c r="DV6" s="333"/>
      <c r="DW6" s="333"/>
      <c r="DX6" s="333"/>
      <c r="DY6" s="333"/>
      <c r="DZ6" s="333"/>
      <c r="EA6" s="333"/>
      <c r="EB6" s="333"/>
      <c r="EC6" s="333"/>
      <c r="ED6" s="333"/>
      <c r="EE6" s="333"/>
      <c r="EF6" s="333"/>
      <c r="EG6" s="333"/>
      <c r="EH6" s="333"/>
      <c r="EI6" s="333"/>
      <c r="EJ6" s="333"/>
      <c r="EK6" s="333"/>
      <c r="EL6" s="333"/>
      <c r="EM6" s="333"/>
      <c r="EN6" s="333"/>
      <c r="EO6" s="333"/>
      <c r="EP6" s="333"/>
      <c r="EQ6" s="333"/>
      <c r="ER6" s="333"/>
      <c r="ES6" s="333"/>
      <c r="ET6" s="333"/>
      <c r="EU6" s="333"/>
      <c r="EV6" s="333"/>
      <c r="EW6" s="333"/>
      <c r="EX6" s="333"/>
      <c r="EY6" s="333"/>
      <c r="EZ6" s="333"/>
      <c r="FA6" s="333"/>
      <c r="FB6" s="333"/>
      <c r="FC6" s="333"/>
      <c r="FD6" s="333"/>
      <c r="FE6" s="333"/>
      <c r="FF6" s="333"/>
      <c r="FG6" s="333"/>
      <c r="FH6" s="333"/>
      <c r="FI6" s="333"/>
      <c r="FJ6" s="333"/>
      <c r="FK6" s="333"/>
      <c r="FL6" s="333"/>
      <c r="FM6" s="333"/>
      <c r="FN6" s="333"/>
      <c r="FO6" s="333"/>
      <c r="FP6" s="333"/>
      <c r="FQ6" s="333"/>
      <c r="FR6" s="333"/>
      <c r="FS6" s="333"/>
      <c r="FT6" s="333"/>
      <c r="FU6" s="333"/>
      <c r="FV6" s="333"/>
      <c r="FW6" s="333"/>
      <c r="FX6" s="333"/>
      <c r="FY6" s="333"/>
      <c r="FZ6" s="333"/>
      <c r="GA6" s="333"/>
      <c r="GB6" s="333"/>
      <c r="GC6" s="333"/>
      <c r="GD6" s="333"/>
      <c r="GE6" s="333"/>
      <c r="GF6" s="333"/>
      <c r="GG6" s="333"/>
      <c r="GH6" s="333"/>
      <c r="GI6" s="333"/>
      <c r="GJ6" s="333"/>
      <c r="GK6" s="333"/>
      <c r="GL6" s="333"/>
      <c r="GM6" s="333"/>
      <c r="GN6" s="333"/>
      <c r="GO6" s="333"/>
      <c r="GP6" s="333"/>
      <c r="GQ6" s="333"/>
      <c r="GR6" s="333"/>
      <c r="GS6" s="333"/>
      <c r="GT6" s="333"/>
      <c r="GU6" s="333"/>
      <c r="GV6" s="333"/>
      <c r="GW6" s="333"/>
      <c r="GX6" s="333"/>
      <c r="GY6" s="333"/>
      <c r="GZ6" s="333"/>
      <c r="HA6" s="333"/>
      <c r="HB6" s="333"/>
      <c r="HC6" s="333"/>
      <c r="HD6" s="333"/>
      <c r="HE6" s="333"/>
      <c r="HF6" s="333"/>
      <c r="HG6" s="333"/>
      <c r="HH6" s="333"/>
      <c r="HI6" s="333"/>
      <c r="HJ6" s="333"/>
      <c r="HK6" s="333"/>
      <c r="HL6" s="333"/>
      <c r="HM6" s="333"/>
      <c r="HN6" s="333"/>
      <c r="HO6" s="333"/>
      <c r="HP6" s="333"/>
      <c r="HQ6" s="333"/>
      <c r="HR6" s="333"/>
      <c r="HS6" s="333"/>
      <c r="HT6" s="333"/>
      <c r="HU6" s="333"/>
      <c r="HV6" s="333"/>
      <c r="HW6" s="333"/>
      <c r="HX6" s="333"/>
      <c r="HY6" s="333"/>
      <c r="HZ6" s="333"/>
      <c r="IA6" s="333"/>
      <c r="IB6" s="333"/>
      <c r="IC6" s="333"/>
      <c r="ID6" s="333"/>
      <c r="IE6" s="333"/>
      <c r="IF6" s="333"/>
      <c r="IG6" s="333"/>
      <c r="IH6" s="333"/>
      <c r="II6" s="333"/>
      <c r="IJ6" s="333"/>
      <c r="IK6" s="333"/>
      <c r="IL6" s="333"/>
      <c r="IM6" s="333"/>
      <c r="IN6" s="333"/>
      <c r="IO6" s="333"/>
      <c r="IP6" s="333"/>
      <c r="IQ6" s="333"/>
      <c r="IR6" s="333"/>
      <c r="IS6" s="333"/>
      <c r="IT6" s="333"/>
      <c r="IU6" s="333"/>
      <c r="IV6" s="333"/>
    </row>
    <row r="7" spans="2:256" s="95" customFormat="1" ht="72">
      <c r="B7" s="100" t="s">
        <v>60</v>
      </c>
      <c r="C7" s="101" t="s">
        <v>33</v>
      </c>
      <c r="D7" s="102"/>
      <c r="E7" s="321" t="s">
        <v>167</v>
      </c>
      <c r="F7" s="102"/>
      <c r="G7" s="294" t="s">
        <v>62</v>
      </c>
      <c r="H7" s="294" t="s">
        <v>74</v>
      </c>
      <c r="I7" s="338" t="s">
        <v>63</v>
      </c>
      <c r="J7" s="512" t="s">
        <v>385</v>
      </c>
      <c r="K7" s="512" t="s">
        <v>386</v>
      </c>
      <c r="L7" s="294" t="s">
        <v>64</v>
      </c>
      <c r="M7" s="102"/>
      <c r="N7" s="331" t="s">
        <v>65</v>
      </c>
      <c r="O7" s="356"/>
      <c r="P7" s="359" t="s">
        <v>289</v>
      </c>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356"/>
      <c r="BH7" s="356"/>
      <c r="BI7" s="356"/>
      <c r="BJ7" s="356"/>
      <c r="BK7" s="356"/>
      <c r="BL7" s="356"/>
      <c r="BM7" s="356"/>
      <c r="BN7" s="356"/>
      <c r="BO7" s="356"/>
      <c r="BP7" s="356"/>
      <c r="BQ7" s="356"/>
      <c r="BR7" s="356"/>
      <c r="BS7" s="356"/>
      <c r="BT7" s="356"/>
      <c r="BU7" s="356"/>
      <c r="BV7" s="356"/>
      <c r="BW7" s="356"/>
      <c r="BX7" s="356"/>
      <c r="BY7" s="356"/>
      <c r="BZ7" s="356"/>
      <c r="CA7" s="356"/>
      <c r="CB7" s="356"/>
      <c r="CC7" s="356"/>
      <c r="CD7" s="356"/>
      <c r="CE7" s="356"/>
      <c r="CF7" s="356"/>
      <c r="CG7" s="356"/>
      <c r="CH7" s="356"/>
      <c r="CI7" s="356"/>
      <c r="CJ7" s="356"/>
      <c r="CK7" s="356"/>
      <c r="CL7" s="356"/>
      <c r="CM7" s="356"/>
      <c r="CN7" s="356"/>
      <c r="CO7" s="356"/>
      <c r="CP7" s="356"/>
      <c r="CQ7" s="356"/>
      <c r="CR7" s="356"/>
      <c r="CS7" s="356"/>
      <c r="CT7" s="356"/>
      <c r="CU7" s="356"/>
      <c r="CV7" s="356"/>
      <c r="CW7" s="356"/>
      <c r="CX7" s="356"/>
      <c r="CY7" s="356"/>
      <c r="CZ7" s="356"/>
      <c r="DA7" s="356"/>
      <c r="DB7" s="356"/>
      <c r="DC7" s="356"/>
      <c r="DD7" s="356"/>
      <c r="DE7" s="356"/>
      <c r="DF7" s="356"/>
      <c r="DG7" s="356"/>
      <c r="DH7" s="356"/>
      <c r="DI7" s="356"/>
      <c r="DJ7" s="356"/>
      <c r="DK7" s="356"/>
      <c r="DL7" s="356"/>
      <c r="DM7" s="356"/>
      <c r="DN7" s="356"/>
      <c r="DO7" s="356"/>
      <c r="DP7" s="356"/>
      <c r="DQ7" s="356"/>
      <c r="DR7" s="356"/>
      <c r="DS7" s="356"/>
      <c r="DT7" s="356"/>
      <c r="DU7" s="356"/>
      <c r="DV7" s="356"/>
      <c r="DW7" s="356"/>
      <c r="DX7" s="356"/>
      <c r="DY7" s="356"/>
      <c r="DZ7" s="356"/>
      <c r="EA7" s="356"/>
      <c r="EB7" s="356"/>
      <c r="EC7" s="356"/>
      <c r="ED7" s="356"/>
      <c r="EE7" s="356"/>
      <c r="EF7" s="356"/>
      <c r="EG7" s="356"/>
      <c r="EH7" s="356"/>
      <c r="EI7" s="356"/>
      <c r="EJ7" s="356"/>
      <c r="EK7" s="356"/>
      <c r="EL7" s="356"/>
      <c r="EM7" s="356"/>
      <c r="EN7" s="356"/>
      <c r="EO7" s="356"/>
      <c r="EP7" s="356"/>
      <c r="EQ7" s="356"/>
      <c r="ER7" s="356"/>
      <c r="ES7" s="356"/>
      <c r="ET7" s="356"/>
      <c r="EU7" s="356"/>
      <c r="EV7" s="356"/>
      <c r="EW7" s="356"/>
      <c r="EX7" s="356"/>
      <c r="EY7" s="356"/>
      <c r="EZ7" s="356"/>
      <c r="FA7" s="356"/>
      <c r="FB7" s="356"/>
      <c r="FC7" s="356"/>
      <c r="FD7" s="356"/>
      <c r="FE7" s="356"/>
      <c r="FF7" s="356"/>
      <c r="FG7" s="356"/>
      <c r="FH7" s="356"/>
      <c r="FI7" s="356"/>
      <c r="FJ7" s="356"/>
      <c r="FK7" s="356"/>
      <c r="FL7" s="356"/>
      <c r="FM7" s="356"/>
      <c r="FN7" s="356"/>
      <c r="FO7" s="356"/>
      <c r="FP7" s="356"/>
      <c r="FQ7" s="356"/>
      <c r="FR7" s="356"/>
      <c r="FS7" s="356"/>
      <c r="FT7" s="356"/>
      <c r="FU7" s="356"/>
      <c r="FV7" s="356"/>
      <c r="FW7" s="356"/>
      <c r="FX7" s="356"/>
      <c r="FY7" s="356"/>
      <c r="FZ7" s="356"/>
      <c r="GA7" s="356"/>
      <c r="GB7" s="356"/>
      <c r="GC7" s="356"/>
      <c r="GD7" s="356"/>
      <c r="GE7" s="356"/>
      <c r="GF7" s="356"/>
      <c r="GG7" s="356"/>
      <c r="GH7" s="356"/>
      <c r="GI7" s="356"/>
      <c r="GJ7" s="356"/>
      <c r="GK7" s="356"/>
      <c r="GL7" s="356"/>
      <c r="GM7" s="356"/>
      <c r="GN7" s="356"/>
      <c r="GO7" s="356"/>
      <c r="GP7" s="356"/>
      <c r="GQ7" s="356"/>
      <c r="GR7" s="356"/>
      <c r="GS7" s="356"/>
      <c r="GT7" s="356"/>
      <c r="GU7" s="356"/>
      <c r="GV7" s="356"/>
      <c r="GW7" s="356"/>
      <c r="GX7" s="356"/>
      <c r="GY7" s="356"/>
      <c r="GZ7" s="356"/>
      <c r="HA7" s="356"/>
      <c r="HB7" s="356"/>
      <c r="HC7" s="356"/>
      <c r="HD7" s="356"/>
      <c r="HE7" s="356"/>
      <c r="HF7" s="356"/>
      <c r="HG7" s="356"/>
      <c r="HH7" s="356"/>
      <c r="HI7" s="356"/>
      <c r="HJ7" s="356"/>
      <c r="HK7" s="356"/>
      <c r="HL7" s="356"/>
      <c r="HM7" s="356"/>
      <c r="HN7" s="356"/>
      <c r="HO7" s="356"/>
      <c r="HP7" s="356"/>
      <c r="HQ7" s="356"/>
      <c r="HR7" s="356"/>
      <c r="HS7" s="356"/>
      <c r="HT7" s="356"/>
      <c r="HU7" s="356"/>
      <c r="HV7" s="356"/>
      <c r="HW7" s="356"/>
      <c r="HX7" s="356"/>
      <c r="HY7" s="356"/>
      <c r="HZ7" s="356"/>
      <c r="IA7" s="356"/>
      <c r="IB7" s="356"/>
      <c r="IC7" s="356"/>
      <c r="ID7" s="356"/>
      <c r="IE7" s="356"/>
      <c r="IF7" s="356"/>
      <c r="IG7" s="356"/>
      <c r="IH7" s="356"/>
      <c r="II7" s="356"/>
      <c r="IJ7" s="356"/>
      <c r="IK7" s="356"/>
      <c r="IL7" s="356"/>
      <c r="IM7" s="356"/>
      <c r="IN7" s="356"/>
      <c r="IO7" s="356"/>
      <c r="IP7" s="356"/>
      <c r="IQ7" s="356"/>
      <c r="IR7" s="356"/>
      <c r="IS7" s="356"/>
      <c r="IT7" s="356"/>
      <c r="IU7" s="356"/>
      <c r="IV7" s="356"/>
    </row>
    <row r="8" spans="3:256" s="97" customFormat="1" ht="15.75">
      <c r="C8" s="105"/>
      <c r="D8" s="106"/>
      <c r="E8" s="322"/>
      <c r="F8" s="106"/>
      <c r="G8" s="295"/>
      <c r="H8" s="295"/>
      <c r="I8" s="295"/>
      <c r="J8" s="295"/>
      <c r="K8" s="295"/>
      <c r="L8" s="295"/>
      <c r="M8" s="106"/>
      <c r="N8" s="322"/>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356"/>
      <c r="BL8" s="356"/>
      <c r="BM8" s="356"/>
      <c r="BN8" s="356"/>
      <c r="BO8" s="356"/>
      <c r="BP8" s="356"/>
      <c r="BQ8" s="356"/>
      <c r="BR8" s="356"/>
      <c r="BS8" s="356"/>
      <c r="BT8" s="356"/>
      <c r="BU8" s="356"/>
      <c r="BV8" s="356"/>
      <c r="BW8" s="356"/>
      <c r="BX8" s="356"/>
      <c r="BY8" s="356"/>
      <c r="BZ8" s="356"/>
      <c r="CA8" s="356"/>
      <c r="CB8" s="356"/>
      <c r="CC8" s="356"/>
      <c r="CD8" s="356"/>
      <c r="CE8" s="356"/>
      <c r="CF8" s="356"/>
      <c r="CG8" s="356"/>
      <c r="CH8" s="356"/>
      <c r="CI8" s="356"/>
      <c r="CJ8" s="356"/>
      <c r="CK8" s="356"/>
      <c r="CL8" s="356"/>
      <c r="CM8" s="356"/>
      <c r="CN8" s="356"/>
      <c r="CO8" s="356"/>
      <c r="CP8" s="356"/>
      <c r="CQ8" s="356"/>
      <c r="CR8" s="356"/>
      <c r="CS8" s="356"/>
      <c r="CT8" s="356"/>
      <c r="CU8" s="356"/>
      <c r="CV8" s="356"/>
      <c r="CW8" s="356"/>
      <c r="CX8" s="356"/>
      <c r="CY8" s="356"/>
      <c r="CZ8" s="356"/>
      <c r="DA8" s="356"/>
      <c r="DB8" s="356"/>
      <c r="DC8" s="356"/>
      <c r="DD8" s="356"/>
      <c r="DE8" s="356"/>
      <c r="DF8" s="356"/>
      <c r="DG8" s="356"/>
      <c r="DH8" s="356"/>
      <c r="DI8" s="356"/>
      <c r="DJ8" s="356"/>
      <c r="DK8" s="356"/>
      <c r="DL8" s="356"/>
      <c r="DM8" s="356"/>
      <c r="DN8" s="356"/>
      <c r="DO8" s="356"/>
      <c r="DP8" s="356"/>
      <c r="DQ8" s="356"/>
      <c r="DR8" s="356"/>
      <c r="DS8" s="356"/>
      <c r="DT8" s="356"/>
      <c r="DU8" s="356"/>
      <c r="DV8" s="356"/>
      <c r="DW8" s="356"/>
      <c r="DX8" s="356"/>
      <c r="DY8" s="356"/>
      <c r="DZ8" s="356"/>
      <c r="EA8" s="356"/>
      <c r="EB8" s="356"/>
      <c r="EC8" s="356"/>
      <c r="ED8" s="356"/>
      <c r="EE8" s="356"/>
      <c r="EF8" s="356"/>
      <c r="EG8" s="356"/>
      <c r="EH8" s="356"/>
      <c r="EI8" s="356"/>
      <c r="EJ8" s="356"/>
      <c r="EK8" s="356"/>
      <c r="EL8" s="356"/>
      <c r="EM8" s="356"/>
      <c r="EN8" s="356"/>
      <c r="EO8" s="356"/>
      <c r="EP8" s="356"/>
      <c r="EQ8" s="356"/>
      <c r="ER8" s="356"/>
      <c r="ES8" s="356"/>
      <c r="ET8" s="356"/>
      <c r="EU8" s="356"/>
      <c r="EV8" s="356"/>
      <c r="EW8" s="356"/>
      <c r="EX8" s="356"/>
      <c r="EY8" s="356"/>
      <c r="EZ8" s="356"/>
      <c r="FA8" s="356"/>
      <c r="FB8" s="356"/>
      <c r="FC8" s="356"/>
      <c r="FD8" s="356"/>
      <c r="FE8" s="356"/>
      <c r="FF8" s="356"/>
      <c r="FG8" s="356"/>
      <c r="FH8" s="356"/>
      <c r="FI8" s="356"/>
      <c r="FJ8" s="356"/>
      <c r="FK8" s="356"/>
      <c r="FL8" s="356"/>
      <c r="FM8" s="356"/>
      <c r="FN8" s="356"/>
      <c r="FO8" s="356"/>
      <c r="FP8" s="356"/>
      <c r="FQ8" s="356"/>
      <c r="FR8" s="356"/>
      <c r="FS8" s="356"/>
      <c r="FT8" s="356"/>
      <c r="FU8" s="356"/>
      <c r="FV8" s="356"/>
      <c r="FW8" s="356"/>
      <c r="FX8" s="356"/>
      <c r="FY8" s="356"/>
      <c r="FZ8" s="356"/>
      <c r="GA8" s="356"/>
      <c r="GB8" s="356"/>
      <c r="GC8" s="356"/>
      <c r="GD8" s="356"/>
      <c r="GE8" s="356"/>
      <c r="GF8" s="356"/>
      <c r="GG8" s="356"/>
      <c r="GH8" s="356"/>
      <c r="GI8" s="356"/>
      <c r="GJ8" s="356"/>
      <c r="GK8" s="356"/>
      <c r="GL8" s="356"/>
      <c r="GM8" s="356"/>
      <c r="GN8" s="356"/>
      <c r="GO8" s="356"/>
      <c r="GP8" s="356"/>
      <c r="GQ8" s="356"/>
      <c r="GR8" s="356"/>
      <c r="GS8" s="356"/>
      <c r="GT8" s="356"/>
      <c r="GU8" s="356"/>
      <c r="GV8" s="356"/>
      <c r="GW8" s="356"/>
      <c r="GX8" s="356"/>
      <c r="GY8" s="356"/>
      <c r="GZ8" s="356"/>
      <c r="HA8" s="356"/>
      <c r="HB8" s="356"/>
      <c r="HC8" s="356"/>
      <c r="HD8" s="356"/>
      <c r="HE8" s="356"/>
      <c r="HF8" s="356"/>
      <c r="HG8" s="356"/>
      <c r="HH8" s="356"/>
      <c r="HI8" s="356"/>
      <c r="HJ8" s="356"/>
      <c r="HK8" s="356"/>
      <c r="HL8" s="356"/>
      <c r="HM8" s="356"/>
      <c r="HN8" s="356"/>
      <c r="HO8" s="356"/>
      <c r="HP8" s="356"/>
      <c r="HQ8" s="356"/>
      <c r="HR8" s="356"/>
      <c r="HS8" s="356"/>
      <c r="HT8" s="356"/>
      <c r="HU8" s="356"/>
      <c r="HV8" s="356"/>
      <c r="HW8" s="356"/>
      <c r="HX8" s="356"/>
      <c r="HY8" s="356"/>
      <c r="HZ8" s="356"/>
      <c r="IA8" s="356"/>
      <c r="IB8" s="356"/>
      <c r="IC8" s="356"/>
      <c r="ID8" s="356"/>
      <c r="IE8" s="356"/>
      <c r="IF8" s="356"/>
      <c r="IG8" s="356"/>
      <c r="IH8" s="356"/>
      <c r="II8" s="356"/>
      <c r="IJ8" s="356"/>
      <c r="IK8" s="356"/>
      <c r="IL8" s="356"/>
      <c r="IM8" s="356"/>
      <c r="IN8" s="356"/>
      <c r="IO8" s="356"/>
      <c r="IP8" s="356"/>
      <c r="IQ8" s="356"/>
      <c r="IR8" s="356"/>
      <c r="IS8" s="356"/>
      <c r="IT8" s="356"/>
      <c r="IU8" s="356"/>
      <c r="IV8" s="356"/>
    </row>
    <row r="9" spans="2:256" s="97" customFormat="1" ht="15.75">
      <c r="B9" s="233" t="s">
        <v>192</v>
      </c>
      <c r="D9" s="107"/>
      <c r="E9" s="323"/>
      <c r="F9" s="107"/>
      <c r="G9" s="296"/>
      <c r="H9" s="296"/>
      <c r="I9" s="296"/>
      <c r="J9" s="296"/>
      <c r="K9" s="296"/>
      <c r="L9" s="296"/>
      <c r="M9" s="107"/>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334"/>
      <c r="BE9" s="334"/>
      <c r="BF9" s="334"/>
      <c r="BG9" s="334"/>
      <c r="BH9" s="334"/>
      <c r="BI9" s="334"/>
      <c r="BJ9" s="334"/>
      <c r="BK9" s="334"/>
      <c r="BL9" s="334"/>
      <c r="BM9" s="334"/>
      <c r="BN9" s="334"/>
      <c r="BO9" s="334"/>
      <c r="BP9" s="334"/>
      <c r="BQ9" s="334"/>
      <c r="BR9" s="334"/>
      <c r="BS9" s="334"/>
      <c r="BT9" s="334"/>
      <c r="BU9" s="334"/>
      <c r="BV9" s="334"/>
      <c r="BW9" s="334"/>
      <c r="BX9" s="334"/>
      <c r="BY9" s="334"/>
      <c r="BZ9" s="334"/>
      <c r="CA9" s="334"/>
      <c r="CB9" s="334"/>
      <c r="CC9" s="334"/>
      <c r="CD9" s="334"/>
      <c r="CE9" s="334"/>
      <c r="CF9" s="334"/>
      <c r="CG9" s="334"/>
      <c r="CH9" s="334"/>
      <c r="CI9" s="334"/>
      <c r="CJ9" s="334"/>
      <c r="CK9" s="334"/>
      <c r="CL9" s="334"/>
      <c r="CM9" s="334"/>
      <c r="CN9" s="334"/>
      <c r="CO9" s="334"/>
      <c r="CP9" s="334"/>
      <c r="CQ9" s="334"/>
      <c r="CR9" s="334"/>
      <c r="CS9" s="334"/>
      <c r="CT9" s="334"/>
      <c r="CU9" s="334"/>
      <c r="CV9" s="334"/>
      <c r="CW9" s="334"/>
      <c r="CX9" s="334"/>
      <c r="CY9" s="334"/>
      <c r="CZ9" s="334"/>
      <c r="DA9" s="334"/>
      <c r="DB9" s="334"/>
      <c r="DC9" s="334"/>
      <c r="DD9" s="334"/>
      <c r="DE9" s="334"/>
      <c r="DF9" s="334"/>
      <c r="DG9" s="334"/>
      <c r="DH9" s="334"/>
      <c r="DI9" s="334"/>
      <c r="DJ9" s="334"/>
      <c r="DK9" s="334"/>
      <c r="DL9" s="334"/>
      <c r="DM9" s="334"/>
      <c r="DN9" s="334"/>
      <c r="DO9" s="334"/>
      <c r="DP9" s="334"/>
      <c r="DQ9" s="334"/>
      <c r="DR9" s="334"/>
      <c r="DS9" s="334"/>
      <c r="DT9" s="334"/>
      <c r="DU9" s="334"/>
      <c r="DV9" s="334"/>
      <c r="DW9" s="334"/>
      <c r="DX9" s="334"/>
      <c r="DY9" s="334"/>
      <c r="DZ9" s="334"/>
      <c r="EA9" s="334"/>
      <c r="EB9" s="334"/>
      <c r="EC9" s="334"/>
      <c r="ED9" s="334"/>
      <c r="EE9" s="334"/>
      <c r="EF9" s="334"/>
      <c r="EG9" s="334"/>
      <c r="EH9" s="334"/>
      <c r="EI9" s="334"/>
      <c r="EJ9" s="334"/>
      <c r="EK9" s="334"/>
      <c r="EL9" s="334"/>
      <c r="EM9" s="334"/>
      <c r="EN9" s="334"/>
      <c r="EO9" s="334"/>
      <c r="EP9" s="334"/>
      <c r="EQ9" s="334"/>
      <c r="ER9" s="334"/>
      <c r="ES9" s="334"/>
      <c r="ET9" s="334"/>
      <c r="EU9" s="334"/>
      <c r="EV9" s="334"/>
      <c r="EW9" s="334"/>
      <c r="EX9" s="334"/>
      <c r="EY9" s="334"/>
      <c r="EZ9" s="334"/>
      <c r="FA9" s="334"/>
      <c r="FB9" s="334"/>
      <c r="FC9" s="334"/>
      <c r="FD9" s="334"/>
      <c r="FE9" s="334"/>
      <c r="FF9" s="334"/>
      <c r="FG9" s="334"/>
      <c r="FH9" s="334"/>
      <c r="FI9" s="334"/>
      <c r="FJ9" s="334"/>
      <c r="FK9" s="334"/>
      <c r="FL9" s="334"/>
      <c r="FM9" s="334"/>
      <c r="FN9" s="334"/>
      <c r="FO9" s="334"/>
      <c r="FP9" s="334"/>
      <c r="FQ9" s="334"/>
      <c r="FR9" s="334"/>
      <c r="FS9" s="334"/>
      <c r="FT9" s="334"/>
      <c r="FU9" s="334"/>
      <c r="FV9" s="334"/>
      <c r="FW9" s="334"/>
      <c r="FX9" s="334"/>
      <c r="FY9" s="334"/>
      <c r="FZ9" s="334"/>
      <c r="GA9" s="334"/>
      <c r="GB9" s="334"/>
      <c r="GC9" s="334"/>
      <c r="GD9" s="334"/>
      <c r="GE9" s="334"/>
      <c r="GF9" s="334"/>
      <c r="GG9" s="334"/>
      <c r="GH9" s="334"/>
      <c r="GI9" s="334"/>
      <c r="GJ9" s="334"/>
      <c r="GK9" s="334"/>
      <c r="GL9" s="334"/>
      <c r="GM9" s="334"/>
      <c r="GN9" s="334"/>
      <c r="GO9" s="334"/>
      <c r="GP9" s="334"/>
      <c r="GQ9" s="334"/>
      <c r="GR9" s="334"/>
      <c r="GS9" s="334"/>
      <c r="GT9" s="334"/>
      <c r="GU9" s="334"/>
      <c r="GV9" s="334"/>
      <c r="GW9" s="334"/>
      <c r="GX9" s="334"/>
      <c r="GY9" s="334"/>
      <c r="GZ9" s="334"/>
      <c r="HA9" s="334"/>
      <c r="HB9" s="334"/>
      <c r="HC9" s="334"/>
      <c r="HD9" s="334"/>
      <c r="HE9" s="334"/>
      <c r="HF9" s="334"/>
      <c r="HG9" s="334"/>
      <c r="HH9" s="334"/>
      <c r="HI9" s="334"/>
      <c r="HJ9" s="334"/>
      <c r="HK9" s="334"/>
      <c r="HL9" s="334"/>
      <c r="HM9" s="334"/>
      <c r="HN9" s="334"/>
      <c r="HO9" s="334"/>
      <c r="HP9" s="334"/>
      <c r="HQ9" s="334"/>
      <c r="HR9" s="334"/>
      <c r="HS9" s="334"/>
      <c r="HT9" s="334"/>
      <c r="HU9" s="334"/>
      <c r="HV9" s="334"/>
      <c r="HW9" s="334"/>
      <c r="HX9" s="334"/>
      <c r="HY9" s="334"/>
      <c r="HZ9" s="334"/>
      <c r="IA9" s="334"/>
      <c r="IB9" s="334"/>
      <c r="IC9" s="334"/>
      <c r="ID9" s="334"/>
      <c r="IE9" s="334"/>
      <c r="IF9" s="334"/>
      <c r="IG9" s="334"/>
      <c r="IH9" s="334"/>
      <c r="II9" s="334"/>
      <c r="IJ9" s="334"/>
      <c r="IK9" s="334"/>
      <c r="IL9" s="334"/>
      <c r="IM9" s="334"/>
      <c r="IN9" s="334"/>
      <c r="IO9" s="334"/>
      <c r="IP9" s="334"/>
      <c r="IQ9" s="334"/>
      <c r="IR9" s="334"/>
      <c r="IS9" s="334"/>
      <c r="IT9" s="334"/>
      <c r="IU9" s="334"/>
      <c r="IV9" s="334"/>
    </row>
    <row r="10" spans="2:256" s="109" customFormat="1" ht="15">
      <c r="B10" s="241"/>
      <c r="C10" s="242"/>
      <c r="D10" s="108"/>
      <c r="E10" s="324"/>
      <c r="F10" s="108"/>
      <c r="G10" s="297"/>
      <c r="H10" s="299"/>
      <c r="I10" s="299"/>
      <c r="J10" s="339">
        <f>IF(E10="Deferred","Deferred",IF(E10=6,ROUND((0.2*G10),0),""))</f>
      </c>
      <c r="K10" s="340">
        <f>IF(E10="Deferred","Deferred",IF(ISERR(IF(E10=2,ROUND((0.75*G10),0),IF(J10="",ROUND((G10/E10),0),ROUND((0.8*G10/E10),0)))),"",IF(E10=2,ROUND((0.75*G10),0),IF(J10="",ROUND((G10/E10),0),ROUND((0.8*G10/E10),0)))))</f>
      </c>
      <c r="L10" s="339">
        <f>IF(G10="","",IF(G10-SUM(J10:K10)&gt;0,G10-SUM(J10:K10),"0"))</f>
      </c>
      <c r="M10" s="108"/>
      <c r="N10" s="335">
        <f>IF(E10="Deferred","Deferred",IF(E10="","",E10-1))</f>
      </c>
      <c r="O10" s="357"/>
      <c r="P10" s="360"/>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357"/>
      <c r="BJ10" s="357"/>
      <c r="BK10" s="357"/>
      <c r="BL10" s="357"/>
      <c r="BM10" s="357"/>
      <c r="BN10" s="357"/>
      <c r="BO10" s="357"/>
      <c r="BP10" s="357"/>
      <c r="BQ10" s="357"/>
      <c r="BR10" s="357"/>
      <c r="BS10" s="357"/>
      <c r="BT10" s="357"/>
      <c r="BU10" s="357"/>
      <c r="BV10" s="357"/>
      <c r="BW10" s="357"/>
      <c r="BX10" s="357"/>
      <c r="BY10" s="357"/>
      <c r="BZ10" s="357"/>
      <c r="CA10" s="357"/>
      <c r="CB10" s="357"/>
      <c r="CC10" s="357"/>
      <c r="CD10" s="357"/>
      <c r="CE10" s="357"/>
      <c r="CF10" s="357"/>
      <c r="CG10" s="357"/>
      <c r="CH10" s="357"/>
      <c r="CI10" s="357"/>
      <c r="CJ10" s="357"/>
      <c r="CK10" s="357"/>
      <c r="CL10" s="357"/>
      <c r="CM10" s="357"/>
      <c r="CN10" s="357"/>
      <c r="CO10" s="357"/>
      <c r="CP10" s="357"/>
      <c r="CQ10" s="357"/>
      <c r="CR10" s="357"/>
      <c r="CS10" s="357"/>
      <c r="CT10" s="357"/>
      <c r="CU10" s="357"/>
      <c r="CV10" s="357"/>
      <c r="CW10" s="357"/>
      <c r="CX10" s="357"/>
      <c r="CY10" s="357"/>
      <c r="CZ10" s="357"/>
      <c r="DA10" s="357"/>
      <c r="DB10" s="357"/>
      <c r="DC10" s="357"/>
      <c r="DD10" s="357"/>
      <c r="DE10" s="357"/>
      <c r="DF10" s="357"/>
      <c r="DG10" s="357"/>
      <c r="DH10" s="357"/>
      <c r="DI10" s="357"/>
      <c r="DJ10" s="357"/>
      <c r="DK10" s="357"/>
      <c r="DL10" s="357"/>
      <c r="DM10" s="357"/>
      <c r="DN10" s="357"/>
      <c r="DO10" s="357"/>
      <c r="DP10" s="357"/>
      <c r="DQ10" s="357"/>
      <c r="DR10" s="357"/>
      <c r="DS10" s="357"/>
      <c r="DT10" s="357"/>
      <c r="DU10" s="357"/>
      <c r="DV10" s="357"/>
      <c r="DW10" s="357"/>
      <c r="DX10" s="357"/>
      <c r="DY10" s="357"/>
      <c r="DZ10" s="357"/>
      <c r="EA10" s="357"/>
      <c r="EB10" s="357"/>
      <c r="EC10" s="357"/>
      <c r="ED10" s="357"/>
      <c r="EE10" s="357"/>
      <c r="EF10" s="357"/>
      <c r="EG10" s="357"/>
      <c r="EH10" s="357"/>
      <c r="EI10" s="357"/>
      <c r="EJ10" s="357"/>
      <c r="EK10" s="357"/>
      <c r="EL10" s="357"/>
      <c r="EM10" s="357"/>
      <c r="EN10" s="357"/>
      <c r="EO10" s="357"/>
      <c r="EP10" s="357"/>
      <c r="EQ10" s="357"/>
      <c r="ER10" s="357"/>
      <c r="ES10" s="357"/>
      <c r="ET10" s="357"/>
      <c r="EU10" s="357"/>
      <c r="EV10" s="357"/>
      <c r="EW10" s="357"/>
      <c r="EX10" s="357"/>
      <c r="EY10" s="357"/>
      <c r="EZ10" s="357"/>
      <c r="FA10" s="357"/>
      <c r="FB10" s="357"/>
      <c r="FC10" s="357"/>
      <c r="FD10" s="357"/>
      <c r="FE10" s="357"/>
      <c r="FF10" s="357"/>
      <c r="FG10" s="357"/>
      <c r="FH10" s="357"/>
      <c r="FI10" s="357"/>
      <c r="FJ10" s="357"/>
      <c r="FK10" s="357"/>
      <c r="FL10" s="357"/>
      <c r="FM10" s="357"/>
      <c r="FN10" s="357"/>
      <c r="FO10" s="357"/>
      <c r="FP10" s="357"/>
      <c r="FQ10" s="357"/>
      <c r="FR10" s="357"/>
      <c r="FS10" s="357"/>
      <c r="FT10" s="357"/>
      <c r="FU10" s="357"/>
      <c r="FV10" s="357"/>
      <c r="FW10" s="357"/>
      <c r="FX10" s="357"/>
      <c r="FY10" s="357"/>
      <c r="FZ10" s="357"/>
      <c r="GA10" s="357"/>
      <c r="GB10" s="357"/>
      <c r="GC10" s="357"/>
      <c r="GD10" s="357"/>
      <c r="GE10" s="357"/>
      <c r="GF10" s="357"/>
      <c r="GG10" s="357"/>
      <c r="GH10" s="357"/>
      <c r="GI10" s="357"/>
      <c r="GJ10" s="357"/>
      <c r="GK10" s="357"/>
      <c r="GL10" s="357"/>
      <c r="GM10" s="357"/>
      <c r="GN10" s="357"/>
      <c r="GO10" s="357"/>
      <c r="GP10" s="357"/>
      <c r="GQ10" s="357"/>
      <c r="GR10" s="357"/>
      <c r="GS10" s="357"/>
      <c r="GT10" s="357"/>
      <c r="GU10" s="357"/>
      <c r="GV10" s="357"/>
      <c r="GW10" s="357"/>
      <c r="GX10" s="357"/>
      <c r="GY10" s="357"/>
      <c r="GZ10" s="357"/>
      <c r="HA10" s="357"/>
      <c r="HB10" s="357"/>
      <c r="HC10" s="357"/>
      <c r="HD10" s="357"/>
      <c r="HE10" s="357"/>
      <c r="HF10" s="357"/>
      <c r="HG10" s="357"/>
      <c r="HH10" s="357"/>
      <c r="HI10" s="357"/>
      <c r="HJ10" s="357"/>
      <c r="HK10" s="357"/>
      <c r="HL10" s="357"/>
      <c r="HM10" s="357"/>
      <c r="HN10" s="357"/>
      <c r="HO10" s="357"/>
      <c r="HP10" s="357"/>
      <c r="HQ10" s="357"/>
      <c r="HR10" s="357"/>
      <c r="HS10" s="357"/>
      <c r="HT10" s="357"/>
      <c r="HU10" s="357"/>
      <c r="HV10" s="357"/>
      <c r="HW10" s="357"/>
      <c r="HX10" s="357"/>
      <c r="HY10" s="357"/>
      <c r="HZ10" s="357"/>
      <c r="IA10" s="357"/>
      <c r="IB10" s="357"/>
      <c r="IC10" s="357"/>
      <c r="ID10" s="357"/>
      <c r="IE10" s="357"/>
      <c r="IF10" s="357"/>
      <c r="IG10" s="357"/>
      <c r="IH10" s="357"/>
      <c r="II10" s="357"/>
      <c r="IJ10" s="357"/>
      <c r="IK10" s="357"/>
      <c r="IL10" s="357"/>
      <c r="IM10" s="357"/>
      <c r="IN10" s="357"/>
      <c r="IO10" s="357"/>
      <c r="IP10" s="357"/>
      <c r="IQ10" s="357"/>
      <c r="IR10" s="357"/>
      <c r="IS10" s="357"/>
      <c r="IT10" s="357"/>
      <c r="IU10" s="357"/>
      <c r="IV10" s="357"/>
    </row>
    <row r="11" spans="2:256" s="109" customFormat="1" ht="15">
      <c r="B11" s="241"/>
      <c r="C11" s="242"/>
      <c r="D11" s="108"/>
      <c r="E11" s="325"/>
      <c r="F11" s="108"/>
      <c r="G11" s="300"/>
      <c r="H11" s="301"/>
      <c r="I11" s="301"/>
      <c r="J11" s="339">
        <f>IF(E11="Deferred","Deferred",IF(E11=6,ROUND((0.2*G11),0),""))</f>
      </c>
      <c r="K11" s="340">
        <f>IF(E11="Deferred","Deferred",IF(ISERR(IF(E11=2,ROUND((0.75*G11),0),IF(J11="",ROUND((G11/E11),0),ROUND((0.8*G11/E11),0)))),"",IF(E11=2,ROUND((0.75*G11),0),IF(J11="",ROUND((G11/E11),0),ROUND((0.8*G11/E11),0)))))</f>
      </c>
      <c r="L11" s="339">
        <f>IF(G11="","",IF(G11-SUM(J11:K11)&gt;0,G11-SUM(J11:K11),"0"))</f>
      </c>
      <c r="M11" s="108"/>
      <c r="N11" s="335">
        <f>IF(E11="Deferred","Deferred",IF(E11="","",E11-1))</f>
      </c>
      <c r="O11" s="357"/>
      <c r="P11" s="360"/>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357"/>
      <c r="BN11" s="357"/>
      <c r="BO11" s="357"/>
      <c r="BP11" s="357"/>
      <c r="BQ11" s="357"/>
      <c r="BR11" s="357"/>
      <c r="BS11" s="357"/>
      <c r="BT11" s="357"/>
      <c r="BU11" s="357"/>
      <c r="BV11" s="357"/>
      <c r="BW11" s="357"/>
      <c r="BX11" s="357"/>
      <c r="BY11" s="357"/>
      <c r="BZ11" s="357"/>
      <c r="CA11" s="357"/>
      <c r="CB11" s="357"/>
      <c r="CC11" s="357"/>
      <c r="CD11" s="357"/>
      <c r="CE11" s="357"/>
      <c r="CF11" s="357"/>
      <c r="CG11" s="357"/>
      <c r="CH11" s="357"/>
      <c r="CI11" s="357"/>
      <c r="CJ11" s="357"/>
      <c r="CK11" s="357"/>
      <c r="CL11" s="357"/>
      <c r="CM11" s="357"/>
      <c r="CN11" s="357"/>
      <c r="CO11" s="357"/>
      <c r="CP11" s="357"/>
      <c r="CQ11" s="357"/>
      <c r="CR11" s="357"/>
      <c r="CS11" s="357"/>
      <c r="CT11" s="357"/>
      <c r="CU11" s="357"/>
      <c r="CV11" s="357"/>
      <c r="CW11" s="357"/>
      <c r="CX11" s="357"/>
      <c r="CY11" s="357"/>
      <c r="CZ11" s="357"/>
      <c r="DA11" s="357"/>
      <c r="DB11" s="357"/>
      <c r="DC11" s="357"/>
      <c r="DD11" s="357"/>
      <c r="DE11" s="357"/>
      <c r="DF11" s="357"/>
      <c r="DG11" s="357"/>
      <c r="DH11" s="357"/>
      <c r="DI11" s="357"/>
      <c r="DJ11" s="357"/>
      <c r="DK11" s="357"/>
      <c r="DL11" s="357"/>
      <c r="DM11" s="357"/>
      <c r="DN11" s="357"/>
      <c r="DO11" s="357"/>
      <c r="DP11" s="357"/>
      <c r="DQ11" s="357"/>
      <c r="DR11" s="357"/>
      <c r="DS11" s="357"/>
      <c r="DT11" s="357"/>
      <c r="DU11" s="357"/>
      <c r="DV11" s="357"/>
      <c r="DW11" s="357"/>
      <c r="DX11" s="357"/>
      <c r="DY11" s="357"/>
      <c r="DZ11" s="357"/>
      <c r="EA11" s="357"/>
      <c r="EB11" s="357"/>
      <c r="EC11" s="357"/>
      <c r="ED11" s="357"/>
      <c r="EE11" s="357"/>
      <c r="EF11" s="357"/>
      <c r="EG11" s="357"/>
      <c r="EH11" s="357"/>
      <c r="EI11" s="357"/>
      <c r="EJ11" s="357"/>
      <c r="EK11" s="357"/>
      <c r="EL11" s="357"/>
      <c r="EM11" s="357"/>
      <c r="EN11" s="357"/>
      <c r="EO11" s="357"/>
      <c r="EP11" s="357"/>
      <c r="EQ11" s="357"/>
      <c r="ER11" s="357"/>
      <c r="ES11" s="357"/>
      <c r="ET11" s="357"/>
      <c r="EU11" s="357"/>
      <c r="EV11" s="357"/>
      <c r="EW11" s="357"/>
      <c r="EX11" s="357"/>
      <c r="EY11" s="357"/>
      <c r="EZ11" s="357"/>
      <c r="FA11" s="357"/>
      <c r="FB11" s="357"/>
      <c r="FC11" s="357"/>
      <c r="FD11" s="357"/>
      <c r="FE11" s="357"/>
      <c r="FF11" s="357"/>
      <c r="FG11" s="357"/>
      <c r="FH11" s="357"/>
      <c r="FI11" s="357"/>
      <c r="FJ11" s="357"/>
      <c r="FK11" s="357"/>
      <c r="FL11" s="357"/>
      <c r="FM11" s="357"/>
      <c r="FN11" s="357"/>
      <c r="FO11" s="357"/>
      <c r="FP11" s="357"/>
      <c r="FQ11" s="357"/>
      <c r="FR11" s="357"/>
      <c r="FS11" s="357"/>
      <c r="FT11" s="357"/>
      <c r="FU11" s="357"/>
      <c r="FV11" s="357"/>
      <c r="FW11" s="357"/>
      <c r="FX11" s="357"/>
      <c r="FY11" s="357"/>
      <c r="FZ11" s="357"/>
      <c r="GA11" s="357"/>
      <c r="GB11" s="357"/>
      <c r="GC11" s="357"/>
      <c r="GD11" s="357"/>
      <c r="GE11" s="357"/>
      <c r="GF11" s="357"/>
      <c r="GG11" s="357"/>
      <c r="GH11" s="357"/>
      <c r="GI11" s="357"/>
      <c r="GJ11" s="357"/>
      <c r="GK11" s="357"/>
      <c r="GL11" s="357"/>
      <c r="GM11" s="357"/>
      <c r="GN11" s="357"/>
      <c r="GO11" s="357"/>
      <c r="GP11" s="357"/>
      <c r="GQ11" s="357"/>
      <c r="GR11" s="357"/>
      <c r="GS11" s="357"/>
      <c r="GT11" s="357"/>
      <c r="GU11" s="357"/>
      <c r="GV11" s="357"/>
      <c r="GW11" s="357"/>
      <c r="GX11" s="357"/>
      <c r="GY11" s="357"/>
      <c r="GZ11" s="357"/>
      <c r="HA11" s="357"/>
      <c r="HB11" s="357"/>
      <c r="HC11" s="357"/>
      <c r="HD11" s="357"/>
      <c r="HE11" s="357"/>
      <c r="HF11" s="357"/>
      <c r="HG11" s="357"/>
      <c r="HH11" s="357"/>
      <c r="HI11" s="357"/>
      <c r="HJ11" s="357"/>
      <c r="HK11" s="357"/>
      <c r="HL11" s="357"/>
      <c r="HM11" s="357"/>
      <c r="HN11" s="357"/>
      <c r="HO11" s="357"/>
      <c r="HP11" s="357"/>
      <c r="HQ11" s="357"/>
      <c r="HR11" s="357"/>
      <c r="HS11" s="357"/>
      <c r="HT11" s="357"/>
      <c r="HU11" s="357"/>
      <c r="HV11" s="357"/>
      <c r="HW11" s="357"/>
      <c r="HX11" s="357"/>
      <c r="HY11" s="357"/>
      <c r="HZ11" s="357"/>
      <c r="IA11" s="357"/>
      <c r="IB11" s="357"/>
      <c r="IC11" s="357"/>
      <c r="ID11" s="357"/>
      <c r="IE11" s="357"/>
      <c r="IF11" s="357"/>
      <c r="IG11" s="357"/>
      <c r="IH11" s="357"/>
      <c r="II11" s="357"/>
      <c r="IJ11" s="357"/>
      <c r="IK11" s="357"/>
      <c r="IL11" s="357"/>
      <c r="IM11" s="357"/>
      <c r="IN11" s="357"/>
      <c r="IO11" s="357"/>
      <c r="IP11" s="357"/>
      <c r="IQ11" s="357"/>
      <c r="IR11" s="357"/>
      <c r="IS11" s="357"/>
      <c r="IT11" s="357"/>
      <c r="IU11" s="357"/>
      <c r="IV11" s="357"/>
    </row>
    <row r="12" spans="2:256" s="109" customFormat="1" ht="15">
      <c r="B12" s="241"/>
      <c r="C12" s="242"/>
      <c r="D12" s="108"/>
      <c r="E12" s="325"/>
      <c r="F12" s="108"/>
      <c r="G12" s="300"/>
      <c r="H12" s="301"/>
      <c r="I12" s="301"/>
      <c r="J12" s="339">
        <f>IF(E12="Deferred","Deferred",IF(E12=6,ROUND((0.2*G12),0),""))</f>
      </c>
      <c r="K12" s="340">
        <f>IF(E12="Deferred","Deferred",IF(ISERR(IF(E12=2,ROUND((0.75*G12),0),IF(J12="",ROUND((G12/E12),0),ROUND((0.8*G12/E12),0)))),"",IF(E12=2,ROUND((0.75*G12),0),IF(J12="",ROUND((G12/E12),0),ROUND((0.8*G12/E12),0)))))</f>
      </c>
      <c r="L12" s="339">
        <f>IF(G12="","",IF(G12-SUM(J12:K12)&gt;0,G12-SUM(J12:K12),"0"))</f>
      </c>
      <c r="M12" s="108"/>
      <c r="N12" s="335">
        <f>IF(E12="Deferred","Deferred",IF(E12="","",E12-1))</f>
      </c>
      <c r="O12" s="357"/>
      <c r="P12" s="360"/>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c r="AW12" s="357"/>
      <c r="AX12" s="357"/>
      <c r="AY12" s="357"/>
      <c r="AZ12" s="357"/>
      <c r="BA12" s="357"/>
      <c r="BB12" s="357"/>
      <c r="BC12" s="357"/>
      <c r="BD12" s="357"/>
      <c r="BE12" s="357"/>
      <c r="BF12" s="357"/>
      <c r="BG12" s="357"/>
      <c r="BH12" s="357"/>
      <c r="BI12" s="357"/>
      <c r="BJ12" s="357"/>
      <c r="BK12" s="357"/>
      <c r="BL12" s="357"/>
      <c r="BM12" s="357"/>
      <c r="BN12" s="357"/>
      <c r="BO12" s="357"/>
      <c r="BP12" s="357"/>
      <c r="BQ12" s="357"/>
      <c r="BR12" s="357"/>
      <c r="BS12" s="357"/>
      <c r="BT12" s="357"/>
      <c r="BU12" s="357"/>
      <c r="BV12" s="357"/>
      <c r="BW12" s="357"/>
      <c r="BX12" s="357"/>
      <c r="BY12" s="357"/>
      <c r="BZ12" s="357"/>
      <c r="CA12" s="357"/>
      <c r="CB12" s="357"/>
      <c r="CC12" s="357"/>
      <c r="CD12" s="357"/>
      <c r="CE12" s="357"/>
      <c r="CF12" s="357"/>
      <c r="CG12" s="357"/>
      <c r="CH12" s="357"/>
      <c r="CI12" s="357"/>
      <c r="CJ12" s="357"/>
      <c r="CK12" s="357"/>
      <c r="CL12" s="357"/>
      <c r="CM12" s="357"/>
      <c r="CN12" s="357"/>
      <c r="CO12" s="357"/>
      <c r="CP12" s="357"/>
      <c r="CQ12" s="357"/>
      <c r="CR12" s="357"/>
      <c r="CS12" s="357"/>
      <c r="CT12" s="357"/>
      <c r="CU12" s="357"/>
      <c r="CV12" s="357"/>
      <c r="CW12" s="357"/>
      <c r="CX12" s="357"/>
      <c r="CY12" s="357"/>
      <c r="CZ12" s="357"/>
      <c r="DA12" s="357"/>
      <c r="DB12" s="357"/>
      <c r="DC12" s="357"/>
      <c r="DD12" s="357"/>
      <c r="DE12" s="357"/>
      <c r="DF12" s="357"/>
      <c r="DG12" s="357"/>
      <c r="DH12" s="357"/>
      <c r="DI12" s="357"/>
      <c r="DJ12" s="357"/>
      <c r="DK12" s="357"/>
      <c r="DL12" s="357"/>
      <c r="DM12" s="357"/>
      <c r="DN12" s="357"/>
      <c r="DO12" s="357"/>
      <c r="DP12" s="357"/>
      <c r="DQ12" s="357"/>
      <c r="DR12" s="357"/>
      <c r="DS12" s="357"/>
      <c r="DT12" s="357"/>
      <c r="DU12" s="357"/>
      <c r="DV12" s="357"/>
      <c r="DW12" s="357"/>
      <c r="DX12" s="357"/>
      <c r="DY12" s="357"/>
      <c r="DZ12" s="357"/>
      <c r="EA12" s="357"/>
      <c r="EB12" s="357"/>
      <c r="EC12" s="357"/>
      <c r="ED12" s="357"/>
      <c r="EE12" s="357"/>
      <c r="EF12" s="357"/>
      <c r="EG12" s="357"/>
      <c r="EH12" s="357"/>
      <c r="EI12" s="357"/>
      <c r="EJ12" s="357"/>
      <c r="EK12" s="357"/>
      <c r="EL12" s="357"/>
      <c r="EM12" s="357"/>
      <c r="EN12" s="357"/>
      <c r="EO12" s="357"/>
      <c r="EP12" s="357"/>
      <c r="EQ12" s="357"/>
      <c r="ER12" s="357"/>
      <c r="ES12" s="357"/>
      <c r="ET12" s="357"/>
      <c r="EU12" s="357"/>
      <c r="EV12" s="357"/>
      <c r="EW12" s="357"/>
      <c r="EX12" s="357"/>
      <c r="EY12" s="357"/>
      <c r="EZ12" s="357"/>
      <c r="FA12" s="357"/>
      <c r="FB12" s="357"/>
      <c r="FC12" s="357"/>
      <c r="FD12" s="357"/>
      <c r="FE12" s="357"/>
      <c r="FF12" s="357"/>
      <c r="FG12" s="357"/>
      <c r="FH12" s="357"/>
      <c r="FI12" s="357"/>
      <c r="FJ12" s="357"/>
      <c r="FK12" s="357"/>
      <c r="FL12" s="357"/>
      <c r="FM12" s="357"/>
      <c r="FN12" s="357"/>
      <c r="FO12" s="357"/>
      <c r="FP12" s="357"/>
      <c r="FQ12" s="357"/>
      <c r="FR12" s="357"/>
      <c r="FS12" s="357"/>
      <c r="FT12" s="357"/>
      <c r="FU12" s="357"/>
      <c r="FV12" s="357"/>
      <c r="FW12" s="357"/>
      <c r="FX12" s="357"/>
      <c r="FY12" s="357"/>
      <c r="FZ12" s="357"/>
      <c r="GA12" s="357"/>
      <c r="GB12" s="357"/>
      <c r="GC12" s="357"/>
      <c r="GD12" s="357"/>
      <c r="GE12" s="357"/>
      <c r="GF12" s="357"/>
      <c r="GG12" s="357"/>
      <c r="GH12" s="357"/>
      <c r="GI12" s="357"/>
      <c r="GJ12" s="357"/>
      <c r="GK12" s="357"/>
      <c r="GL12" s="357"/>
      <c r="GM12" s="357"/>
      <c r="GN12" s="357"/>
      <c r="GO12" s="357"/>
      <c r="GP12" s="357"/>
      <c r="GQ12" s="357"/>
      <c r="GR12" s="357"/>
      <c r="GS12" s="357"/>
      <c r="GT12" s="357"/>
      <c r="GU12" s="357"/>
      <c r="GV12" s="357"/>
      <c r="GW12" s="357"/>
      <c r="GX12" s="357"/>
      <c r="GY12" s="357"/>
      <c r="GZ12" s="357"/>
      <c r="HA12" s="357"/>
      <c r="HB12" s="357"/>
      <c r="HC12" s="357"/>
      <c r="HD12" s="357"/>
      <c r="HE12" s="357"/>
      <c r="HF12" s="357"/>
      <c r="HG12" s="357"/>
      <c r="HH12" s="357"/>
      <c r="HI12" s="357"/>
      <c r="HJ12" s="357"/>
      <c r="HK12" s="357"/>
      <c r="HL12" s="357"/>
      <c r="HM12" s="357"/>
      <c r="HN12" s="357"/>
      <c r="HO12" s="357"/>
      <c r="HP12" s="357"/>
      <c r="HQ12" s="357"/>
      <c r="HR12" s="357"/>
      <c r="HS12" s="357"/>
      <c r="HT12" s="357"/>
      <c r="HU12" s="357"/>
      <c r="HV12" s="357"/>
      <c r="HW12" s="357"/>
      <c r="HX12" s="357"/>
      <c r="HY12" s="357"/>
      <c r="HZ12" s="357"/>
      <c r="IA12" s="357"/>
      <c r="IB12" s="357"/>
      <c r="IC12" s="357"/>
      <c r="ID12" s="357"/>
      <c r="IE12" s="357"/>
      <c r="IF12" s="357"/>
      <c r="IG12" s="357"/>
      <c r="IH12" s="357"/>
      <c r="II12" s="357"/>
      <c r="IJ12" s="357"/>
      <c r="IK12" s="357"/>
      <c r="IL12" s="357"/>
      <c r="IM12" s="357"/>
      <c r="IN12" s="357"/>
      <c r="IO12" s="357"/>
      <c r="IP12" s="357"/>
      <c r="IQ12" s="357"/>
      <c r="IR12" s="357"/>
      <c r="IS12" s="357"/>
      <c r="IT12" s="357"/>
      <c r="IU12" s="357"/>
      <c r="IV12" s="357"/>
    </row>
    <row r="13" spans="2:256" s="109" customFormat="1" ht="15">
      <c r="B13" s="241"/>
      <c r="C13" s="242"/>
      <c r="D13" s="108"/>
      <c r="E13" s="325"/>
      <c r="F13" s="108"/>
      <c r="G13" s="300"/>
      <c r="H13" s="301"/>
      <c r="I13" s="301"/>
      <c r="J13" s="339">
        <f>IF(E13="Deferred","Deferred",IF(E13=6,ROUND((0.2*G13),0),""))</f>
      </c>
      <c r="K13" s="340">
        <f>IF(E13="Deferred","Deferred",IF(ISERR(IF(E13=2,ROUND((0.75*G13),0),IF(J13="",ROUND((G13/E13),0),ROUND((0.8*G13/E13),0)))),"",IF(E13=2,ROUND((0.75*G13),0),IF(J13="",ROUND((G13/E13),0),ROUND((0.8*G13/E13),0)))))</f>
      </c>
      <c r="L13" s="339">
        <f>IF(G13="","",IF(G13-SUM(J13:K13)&gt;0,G13-SUM(J13:K13),"0"))</f>
      </c>
      <c r="M13" s="108"/>
      <c r="N13" s="335">
        <f>IF(E13="Deferred","Deferred",IF(E13="","",E13-1))</f>
      </c>
      <c r="O13" s="357"/>
      <c r="P13" s="360"/>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c r="BA13" s="357"/>
      <c r="BB13" s="357"/>
      <c r="BC13" s="357"/>
      <c r="BD13" s="357"/>
      <c r="BE13" s="357"/>
      <c r="BF13" s="357"/>
      <c r="BG13" s="357"/>
      <c r="BH13" s="357"/>
      <c r="BI13" s="357"/>
      <c r="BJ13" s="357"/>
      <c r="BK13" s="357"/>
      <c r="BL13" s="357"/>
      <c r="BM13" s="357"/>
      <c r="BN13" s="357"/>
      <c r="BO13" s="357"/>
      <c r="BP13" s="357"/>
      <c r="BQ13" s="357"/>
      <c r="BR13" s="357"/>
      <c r="BS13" s="357"/>
      <c r="BT13" s="357"/>
      <c r="BU13" s="357"/>
      <c r="BV13" s="357"/>
      <c r="BW13" s="357"/>
      <c r="BX13" s="357"/>
      <c r="BY13" s="357"/>
      <c r="BZ13" s="357"/>
      <c r="CA13" s="357"/>
      <c r="CB13" s="357"/>
      <c r="CC13" s="357"/>
      <c r="CD13" s="357"/>
      <c r="CE13" s="357"/>
      <c r="CF13" s="357"/>
      <c r="CG13" s="357"/>
      <c r="CH13" s="357"/>
      <c r="CI13" s="357"/>
      <c r="CJ13" s="357"/>
      <c r="CK13" s="357"/>
      <c r="CL13" s="357"/>
      <c r="CM13" s="357"/>
      <c r="CN13" s="357"/>
      <c r="CO13" s="357"/>
      <c r="CP13" s="357"/>
      <c r="CQ13" s="357"/>
      <c r="CR13" s="357"/>
      <c r="CS13" s="357"/>
      <c r="CT13" s="357"/>
      <c r="CU13" s="357"/>
      <c r="CV13" s="357"/>
      <c r="CW13" s="357"/>
      <c r="CX13" s="357"/>
      <c r="CY13" s="357"/>
      <c r="CZ13" s="357"/>
      <c r="DA13" s="357"/>
      <c r="DB13" s="357"/>
      <c r="DC13" s="357"/>
      <c r="DD13" s="357"/>
      <c r="DE13" s="357"/>
      <c r="DF13" s="357"/>
      <c r="DG13" s="357"/>
      <c r="DH13" s="357"/>
      <c r="DI13" s="357"/>
      <c r="DJ13" s="357"/>
      <c r="DK13" s="357"/>
      <c r="DL13" s="357"/>
      <c r="DM13" s="357"/>
      <c r="DN13" s="357"/>
      <c r="DO13" s="357"/>
      <c r="DP13" s="357"/>
      <c r="DQ13" s="357"/>
      <c r="DR13" s="357"/>
      <c r="DS13" s="357"/>
      <c r="DT13" s="357"/>
      <c r="DU13" s="357"/>
      <c r="DV13" s="357"/>
      <c r="DW13" s="357"/>
      <c r="DX13" s="357"/>
      <c r="DY13" s="357"/>
      <c r="DZ13" s="357"/>
      <c r="EA13" s="357"/>
      <c r="EB13" s="357"/>
      <c r="EC13" s="357"/>
      <c r="ED13" s="357"/>
      <c r="EE13" s="357"/>
      <c r="EF13" s="357"/>
      <c r="EG13" s="357"/>
      <c r="EH13" s="357"/>
      <c r="EI13" s="357"/>
      <c r="EJ13" s="357"/>
      <c r="EK13" s="357"/>
      <c r="EL13" s="357"/>
      <c r="EM13" s="357"/>
      <c r="EN13" s="357"/>
      <c r="EO13" s="357"/>
      <c r="EP13" s="357"/>
      <c r="EQ13" s="357"/>
      <c r="ER13" s="357"/>
      <c r="ES13" s="357"/>
      <c r="ET13" s="357"/>
      <c r="EU13" s="357"/>
      <c r="EV13" s="357"/>
      <c r="EW13" s="357"/>
      <c r="EX13" s="357"/>
      <c r="EY13" s="357"/>
      <c r="EZ13" s="357"/>
      <c r="FA13" s="357"/>
      <c r="FB13" s="357"/>
      <c r="FC13" s="357"/>
      <c r="FD13" s="357"/>
      <c r="FE13" s="357"/>
      <c r="FF13" s="357"/>
      <c r="FG13" s="357"/>
      <c r="FH13" s="357"/>
      <c r="FI13" s="357"/>
      <c r="FJ13" s="357"/>
      <c r="FK13" s="357"/>
      <c r="FL13" s="357"/>
      <c r="FM13" s="357"/>
      <c r="FN13" s="357"/>
      <c r="FO13" s="357"/>
      <c r="FP13" s="357"/>
      <c r="FQ13" s="357"/>
      <c r="FR13" s="357"/>
      <c r="FS13" s="357"/>
      <c r="FT13" s="357"/>
      <c r="FU13" s="357"/>
      <c r="FV13" s="357"/>
      <c r="FW13" s="357"/>
      <c r="FX13" s="357"/>
      <c r="FY13" s="357"/>
      <c r="FZ13" s="357"/>
      <c r="GA13" s="357"/>
      <c r="GB13" s="357"/>
      <c r="GC13" s="357"/>
      <c r="GD13" s="357"/>
      <c r="GE13" s="357"/>
      <c r="GF13" s="357"/>
      <c r="GG13" s="357"/>
      <c r="GH13" s="357"/>
      <c r="GI13" s="357"/>
      <c r="GJ13" s="357"/>
      <c r="GK13" s="357"/>
      <c r="GL13" s="357"/>
      <c r="GM13" s="357"/>
      <c r="GN13" s="357"/>
      <c r="GO13" s="357"/>
      <c r="GP13" s="357"/>
      <c r="GQ13" s="357"/>
      <c r="GR13" s="357"/>
      <c r="GS13" s="357"/>
      <c r="GT13" s="357"/>
      <c r="GU13" s="357"/>
      <c r="GV13" s="357"/>
      <c r="GW13" s="357"/>
      <c r="GX13" s="357"/>
      <c r="GY13" s="357"/>
      <c r="GZ13" s="357"/>
      <c r="HA13" s="357"/>
      <c r="HB13" s="357"/>
      <c r="HC13" s="357"/>
      <c r="HD13" s="357"/>
      <c r="HE13" s="357"/>
      <c r="HF13" s="357"/>
      <c r="HG13" s="357"/>
      <c r="HH13" s="357"/>
      <c r="HI13" s="357"/>
      <c r="HJ13" s="357"/>
      <c r="HK13" s="357"/>
      <c r="HL13" s="357"/>
      <c r="HM13" s="357"/>
      <c r="HN13" s="357"/>
      <c r="HO13" s="357"/>
      <c r="HP13" s="357"/>
      <c r="HQ13" s="357"/>
      <c r="HR13" s="357"/>
      <c r="HS13" s="357"/>
      <c r="HT13" s="357"/>
      <c r="HU13" s="357"/>
      <c r="HV13" s="357"/>
      <c r="HW13" s="357"/>
      <c r="HX13" s="357"/>
      <c r="HY13" s="357"/>
      <c r="HZ13" s="357"/>
      <c r="IA13" s="357"/>
      <c r="IB13" s="357"/>
      <c r="IC13" s="357"/>
      <c r="ID13" s="357"/>
      <c r="IE13" s="357"/>
      <c r="IF13" s="357"/>
      <c r="IG13" s="357"/>
      <c r="IH13" s="357"/>
      <c r="II13" s="357"/>
      <c r="IJ13" s="357"/>
      <c r="IK13" s="357"/>
      <c r="IL13" s="357"/>
      <c r="IM13" s="357"/>
      <c r="IN13" s="357"/>
      <c r="IO13" s="357"/>
      <c r="IP13" s="357"/>
      <c r="IQ13" s="357"/>
      <c r="IR13" s="357"/>
      <c r="IS13" s="357"/>
      <c r="IT13" s="357"/>
      <c r="IU13" s="357"/>
      <c r="IV13" s="357"/>
    </row>
    <row r="14" spans="3:256" s="110" customFormat="1" ht="16.5" customHeight="1">
      <c r="C14" s="111"/>
      <c r="D14" s="113"/>
      <c r="E14" s="326"/>
      <c r="F14" s="112"/>
      <c r="G14" s="302"/>
      <c r="H14" s="302"/>
      <c r="I14" s="302"/>
      <c r="J14" s="303"/>
      <c r="K14" s="254"/>
      <c r="L14" s="303"/>
      <c r="M14" s="112"/>
      <c r="N14" s="326"/>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327"/>
      <c r="AX14" s="327"/>
      <c r="AY14" s="327"/>
      <c r="AZ14" s="327"/>
      <c r="BA14" s="327"/>
      <c r="BB14" s="327"/>
      <c r="BC14" s="327"/>
      <c r="BD14" s="327"/>
      <c r="BE14" s="327"/>
      <c r="BF14" s="327"/>
      <c r="BG14" s="327"/>
      <c r="BH14" s="327"/>
      <c r="BI14" s="327"/>
      <c r="BJ14" s="327"/>
      <c r="BK14" s="327"/>
      <c r="BL14" s="327"/>
      <c r="BM14" s="327"/>
      <c r="BN14" s="327"/>
      <c r="BO14" s="327"/>
      <c r="BP14" s="327"/>
      <c r="BQ14" s="327"/>
      <c r="BR14" s="327"/>
      <c r="BS14" s="327"/>
      <c r="BT14" s="327"/>
      <c r="BU14" s="327"/>
      <c r="BV14" s="327"/>
      <c r="BW14" s="327"/>
      <c r="BX14" s="327"/>
      <c r="BY14" s="327"/>
      <c r="BZ14" s="327"/>
      <c r="CA14" s="327"/>
      <c r="CB14" s="327"/>
      <c r="CC14" s="327"/>
      <c r="CD14" s="327"/>
      <c r="CE14" s="327"/>
      <c r="CF14" s="327"/>
      <c r="CG14" s="327"/>
      <c r="CH14" s="327"/>
      <c r="CI14" s="327"/>
      <c r="CJ14" s="327"/>
      <c r="CK14" s="327"/>
      <c r="CL14" s="327"/>
      <c r="CM14" s="327"/>
      <c r="CN14" s="327"/>
      <c r="CO14" s="327"/>
      <c r="CP14" s="327"/>
      <c r="CQ14" s="327"/>
      <c r="CR14" s="327"/>
      <c r="CS14" s="327"/>
      <c r="CT14" s="327"/>
      <c r="CU14" s="327"/>
      <c r="CV14" s="327"/>
      <c r="CW14" s="327"/>
      <c r="CX14" s="327"/>
      <c r="CY14" s="327"/>
      <c r="CZ14" s="327"/>
      <c r="DA14" s="327"/>
      <c r="DB14" s="327"/>
      <c r="DC14" s="327"/>
      <c r="DD14" s="327"/>
      <c r="DE14" s="327"/>
      <c r="DF14" s="327"/>
      <c r="DG14" s="327"/>
      <c r="DH14" s="327"/>
      <c r="DI14" s="327"/>
      <c r="DJ14" s="327"/>
      <c r="DK14" s="327"/>
      <c r="DL14" s="327"/>
      <c r="DM14" s="327"/>
      <c r="DN14" s="327"/>
      <c r="DO14" s="327"/>
      <c r="DP14" s="327"/>
      <c r="DQ14" s="327"/>
      <c r="DR14" s="327"/>
      <c r="DS14" s="327"/>
      <c r="DT14" s="327"/>
      <c r="DU14" s="327"/>
      <c r="DV14" s="327"/>
      <c r="DW14" s="327"/>
      <c r="DX14" s="327"/>
      <c r="DY14" s="327"/>
      <c r="DZ14" s="327"/>
      <c r="EA14" s="327"/>
      <c r="EB14" s="327"/>
      <c r="EC14" s="327"/>
      <c r="ED14" s="327"/>
      <c r="EE14" s="327"/>
      <c r="EF14" s="327"/>
      <c r="EG14" s="327"/>
      <c r="EH14" s="327"/>
      <c r="EI14" s="327"/>
      <c r="EJ14" s="327"/>
      <c r="EK14" s="327"/>
      <c r="EL14" s="327"/>
      <c r="EM14" s="327"/>
      <c r="EN14" s="327"/>
      <c r="EO14" s="327"/>
      <c r="EP14" s="327"/>
      <c r="EQ14" s="327"/>
      <c r="ER14" s="327"/>
      <c r="ES14" s="327"/>
      <c r="ET14" s="327"/>
      <c r="EU14" s="327"/>
      <c r="EV14" s="327"/>
      <c r="EW14" s="327"/>
      <c r="EX14" s="327"/>
      <c r="EY14" s="327"/>
      <c r="EZ14" s="327"/>
      <c r="FA14" s="327"/>
      <c r="FB14" s="327"/>
      <c r="FC14" s="327"/>
      <c r="FD14" s="327"/>
      <c r="FE14" s="327"/>
      <c r="FF14" s="327"/>
      <c r="FG14" s="327"/>
      <c r="FH14" s="327"/>
      <c r="FI14" s="327"/>
      <c r="FJ14" s="327"/>
      <c r="FK14" s="327"/>
      <c r="FL14" s="327"/>
      <c r="FM14" s="327"/>
      <c r="FN14" s="327"/>
      <c r="FO14" s="327"/>
      <c r="FP14" s="327"/>
      <c r="FQ14" s="327"/>
      <c r="FR14" s="327"/>
      <c r="FS14" s="327"/>
      <c r="FT14" s="327"/>
      <c r="FU14" s="327"/>
      <c r="FV14" s="327"/>
      <c r="FW14" s="327"/>
      <c r="FX14" s="327"/>
      <c r="FY14" s="327"/>
      <c r="FZ14" s="327"/>
      <c r="GA14" s="327"/>
      <c r="GB14" s="327"/>
      <c r="GC14" s="327"/>
      <c r="GD14" s="327"/>
      <c r="GE14" s="327"/>
      <c r="GF14" s="327"/>
      <c r="GG14" s="327"/>
      <c r="GH14" s="327"/>
      <c r="GI14" s="327"/>
      <c r="GJ14" s="327"/>
      <c r="GK14" s="327"/>
      <c r="GL14" s="327"/>
      <c r="GM14" s="327"/>
      <c r="GN14" s="327"/>
      <c r="GO14" s="327"/>
      <c r="GP14" s="327"/>
      <c r="GQ14" s="327"/>
      <c r="GR14" s="327"/>
      <c r="GS14" s="327"/>
      <c r="GT14" s="327"/>
      <c r="GU14" s="327"/>
      <c r="GV14" s="327"/>
      <c r="GW14" s="327"/>
      <c r="GX14" s="327"/>
      <c r="GY14" s="327"/>
      <c r="GZ14" s="327"/>
      <c r="HA14" s="327"/>
      <c r="HB14" s="327"/>
      <c r="HC14" s="327"/>
      <c r="HD14" s="327"/>
      <c r="HE14" s="327"/>
      <c r="HF14" s="327"/>
      <c r="HG14" s="327"/>
      <c r="HH14" s="327"/>
      <c r="HI14" s="327"/>
      <c r="HJ14" s="327"/>
      <c r="HK14" s="327"/>
      <c r="HL14" s="327"/>
      <c r="HM14" s="327"/>
      <c r="HN14" s="327"/>
      <c r="HO14" s="327"/>
      <c r="HP14" s="327"/>
      <c r="HQ14" s="327"/>
      <c r="HR14" s="327"/>
      <c r="HS14" s="327"/>
      <c r="HT14" s="327"/>
      <c r="HU14" s="327"/>
      <c r="HV14" s="327"/>
      <c r="HW14" s="327"/>
      <c r="HX14" s="327"/>
      <c r="HY14" s="327"/>
      <c r="HZ14" s="327"/>
      <c r="IA14" s="327"/>
      <c r="IB14" s="327"/>
      <c r="IC14" s="327"/>
      <c r="ID14" s="327"/>
      <c r="IE14" s="327"/>
      <c r="IF14" s="327"/>
      <c r="IG14" s="327"/>
      <c r="IH14" s="327"/>
      <c r="II14" s="327"/>
      <c r="IJ14" s="327"/>
      <c r="IK14" s="327"/>
      <c r="IL14" s="327"/>
      <c r="IM14" s="327"/>
      <c r="IN14" s="327"/>
      <c r="IO14" s="327"/>
      <c r="IP14" s="327"/>
      <c r="IQ14" s="327"/>
      <c r="IR14" s="327"/>
      <c r="IS14" s="327"/>
      <c r="IT14" s="327"/>
      <c r="IU14" s="327"/>
      <c r="IV14" s="327"/>
    </row>
    <row r="15" spans="2:256" s="110" customFormat="1" ht="15.75">
      <c r="B15" s="234" t="s">
        <v>164</v>
      </c>
      <c r="C15" s="114"/>
      <c r="D15" s="113"/>
      <c r="E15" s="327"/>
      <c r="F15" s="112"/>
      <c r="G15" s="341"/>
      <c r="H15" s="341"/>
      <c r="I15" s="341"/>
      <c r="J15" s="309"/>
      <c r="K15" s="306"/>
      <c r="L15" s="309"/>
      <c r="M15" s="112"/>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7"/>
      <c r="AY15" s="327"/>
      <c r="AZ15" s="327"/>
      <c r="BA15" s="327"/>
      <c r="BB15" s="327"/>
      <c r="BC15" s="327"/>
      <c r="BD15" s="327"/>
      <c r="BE15" s="327"/>
      <c r="BF15" s="327"/>
      <c r="BG15" s="327"/>
      <c r="BH15" s="327"/>
      <c r="BI15" s="327"/>
      <c r="BJ15" s="327"/>
      <c r="BK15" s="327"/>
      <c r="BL15" s="327"/>
      <c r="BM15" s="327"/>
      <c r="BN15" s="327"/>
      <c r="BO15" s="327"/>
      <c r="BP15" s="327"/>
      <c r="BQ15" s="327"/>
      <c r="BR15" s="327"/>
      <c r="BS15" s="327"/>
      <c r="BT15" s="327"/>
      <c r="BU15" s="327"/>
      <c r="BV15" s="327"/>
      <c r="BW15" s="327"/>
      <c r="BX15" s="327"/>
      <c r="BY15" s="327"/>
      <c r="BZ15" s="327"/>
      <c r="CA15" s="327"/>
      <c r="CB15" s="327"/>
      <c r="CC15" s="327"/>
      <c r="CD15" s="327"/>
      <c r="CE15" s="327"/>
      <c r="CF15" s="327"/>
      <c r="CG15" s="327"/>
      <c r="CH15" s="327"/>
      <c r="CI15" s="327"/>
      <c r="CJ15" s="327"/>
      <c r="CK15" s="327"/>
      <c r="CL15" s="327"/>
      <c r="CM15" s="327"/>
      <c r="CN15" s="327"/>
      <c r="CO15" s="327"/>
      <c r="CP15" s="327"/>
      <c r="CQ15" s="327"/>
      <c r="CR15" s="327"/>
      <c r="CS15" s="327"/>
      <c r="CT15" s="327"/>
      <c r="CU15" s="327"/>
      <c r="CV15" s="327"/>
      <c r="CW15" s="327"/>
      <c r="CX15" s="327"/>
      <c r="CY15" s="327"/>
      <c r="CZ15" s="327"/>
      <c r="DA15" s="327"/>
      <c r="DB15" s="327"/>
      <c r="DC15" s="327"/>
      <c r="DD15" s="327"/>
      <c r="DE15" s="327"/>
      <c r="DF15" s="327"/>
      <c r="DG15" s="327"/>
      <c r="DH15" s="327"/>
      <c r="DI15" s="327"/>
      <c r="DJ15" s="327"/>
      <c r="DK15" s="327"/>
      <c r="DL15" s="327"/>
      <c r="DM15" s="327"/>
      <c r="DN15" s="327"/>
      <c r="DO15" s="327"/>
      <c r="DP15" s="327"/>
      <c r="DQ15" s="327"/>
      <c r="DR15" s="327"/>
      <c r="DS15" s="327"/>
      <c r="DT15" s="327"/>
      <c r="DU15" s="327"/>
      <c r="DV15" s="327"/>
      <c r="DW15" s="327"/>
      <c r="DX15" s="327"/>
      <c r="DY15" s="327"/>
      <c r="DZ15" s="327"/>
      <c r="EA15" s="327"/>
      <c r="EB15" s="327"/>
      <c r="EC15" s="327"/>
      <c r="ED15" s="327"/>
      <c r="EE15" s="327"/>
      <c r="EF15" s="327"/>
      <c r="EG15" s="327"/>
      <c r="EH15" s="327"/>
      <c r="EI15" s="327"/>
      <c r="EJ15" s="327"/>
      <c r="EK15" s="327"/>
      <c r="EL15" s="327"/>
      <c r="EM15" s="327"/>
      <c r="EN15" s="327"/>
      <c r="EO15" s="327"/>
      <c r="EP15" s="327"/>
      <c r="EQ15" s="327"/>
      <c r="ER15" s="327"/>
      <c r="ES15" s="327"/>
      <c r="ET15" s="327"/>
      <c r="EU15" s="327"/>
      <c r="EV15" s="327"/>
      <c r="EW15" s="327"/>
      <c r="EX15" s="327"/>
      <c r="EY15" s="327"/>
      <c r="EZ15" s="327"/>
      <c r="FA15" s="327"/>
      <c r="FB15" s="327"/>
      <c r="FC15" s="327"/>
      <c r="FD15" s="327"/>
      <c r="FE15" s="327"/>
      <c r="FF15" s="327"/>
      <c r="FG15" s="327"/>
      <c r="FH15" s="327"/>
      <c r="FI15" s="327"/>
      <c r="FJ15" s="327"/>
      <c r="FK15" s="327"/>
      <c r="FL15" s="327"/>
      <c r="FM15" s="327"/>
      <c r="FN15" s="327"/>
      <c r="FO15" s="327"/>
      <c r="FP15" s="327"/>
      <c r="FQ15" s="327"/>
      <c r="FR15" s="327"/>
      <c r="FS15" s="327"/>
      <c r="FT15" s="327"/>
      <c r="FU15" s="327"/>
      <c r="FV15" s="327"/>
      <c r="FW15" s="327"/>
      <c r="FX15" s="327"/>
      <c r="FY15" s="327"/>
      <c r="FZ15" s="327"/>
      <c r="GA15" s="327"/>
      <c r="GB15" s="327"/>
      <c r="GC15" s="327"/>
      <c r="GD15" s="327"/>
      <c r="GE15" s="327"/>
      <c r="GF15" s="327"/>
      <c r="GG15" s="327"/>
      <c r="GH15" s="327"/>
      <c r="GI15" s="327"/>
      <c r="GJ15" s="327"/>
      <c r="GK15" s="327"/>
      <c r="GL15" s="327"/>
      <c r="GM15" s="327"/>
      <c r="GN15" s="327"/>
      <c r="GO15" s="327"/>
      <c r="GP15" s="327"/>
      <c r="GQ15" s="327"/>
      <c r="GR15" s="327"/>
      <c r="GS15" s="327"/>
      <c r="GT15" s="327"/>
      <c r="GU15" s="327"/>
      <c r="GV15" s="327"/>
      <c r="GW15" s="327"/>
      <c r="GX15" s="327"/>
      <c r="GY15" s="327"/>
      <c r="GZ15" s="327"/>
      <c r="HA15" s="327"/>
      <c r="HB15" s="327"/>
      <c r="HC15" s="327"/>
      <c r="HD15" s="327"/>
      <c r="HE15" s="327"/>
      <c r="HF15" s="327"/>
      <c r="HG15" s="327"/>
      <c r="HH15" s="327"/>
      <c r="HI15" s="327"/>
      <c r="HJ15" s="327"/>
      <c r="HK15" s="327"/>
      <c r="HL15" s="327"/>
      <c r="HM15" s="327"/>
      <c r="HN15" s="327"/>
      <c r="HO15" s="327"/>
      <c r="HP15" s="327"/>
      <c r="HQ15" s="327"/>
      <c r="HR15" s="327"/>
      <c r="HS15" s="327"/>
      <c r="HT15" s="327"/>
      <c r="HU15" s="327"/>
      <c r="HV15" s="327"/>
      <c r="HW15" s="327"/>
      <c r="HX15" s="327"/>
      <c r="HY15" s="327"/>
      <c r="HZ15" s="327"/>
      <c r="IA15" s="327"/>
      <c r="IB15" s="327"/>
      <c r="IC15" s="327"/>
      <c r="ID15" s="327"/>
      <c r="IE15" s="327"/>
      <c r="IF15" s="327"/>
      <c r="IG15" s="327"/>
      <c r="IH15" s="327"/>
      <c r="II15" s="327"/>
      <c r="IJ15" s="327"/>
      <c r="IK15" s="327"/>
      <c r="IL15" s="327"/>
      <c r="IM15" s="327"/>
      <c r="IN15" s="327"/>
      <c r="IO15" s="327"/>
      <c r="IP15" s="327"/>
      <c r="IQ15" s="327"/>
      <c r="IR15" s="327"/>
      <c r="IS15" s="327"/>
      <c r="IT15" s="327"/>
      <c r="IU15" s="327"/>
      <c r="IV15" s="327"/>
    </row>
    <row r="16" spans="2:256" s="110" customFormat="1" ht="15">
      <c r="B16" s="115"/>
      <c r="C16" s="18"/>
      <c r="D16" s="89"/>
      <c r="E16" s="328"/>
      <c r="F16" s="89"/>
      <c r="G16" s="252"/>
      <c r="H16" s="252"/>
      <c r="I16" s="299"/>
      <c r="J16" s="288"/>
      <c r="K16" s="288"/>
      <c r="L16" s="342">
        <f>IF(H16="","",H16-J16-K16)</f>
      </c>
      <c r="M16" s="113"/>
      <c r="N16" s="455"/>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c r="BA16" s="358"/>
      <c r="BB16" s="358"/>
      <c r="BC16" s="358"/>
      <c r="BD16" s="358"/>
      <c r="BE16" s="358"/>
      <c r="BF16" s="358"/>
      <c r="BG16" s="358"/>
      <c r="BH16" s="358"/>
      <c r="BI16" s="358"/>
      <c r="BJ16" s="358"/>
      <c r="BK16" s="358"/>
      <c r="BL16" s="358"/>
      <c r="BM16" s="358"/>
      <c r="BN16" s="358"/>
      <c r="BO16" s="358"/>
      <c r="BP16" s="358"/>
      <c r="BQ16" s="358"/>
      <c r="BR16" s="358"/>
      <c r="BS16" s="358"/>
      <c r="BT16" s="358"/>
      <c r="BU16" s="358"/>
      <c r="BV16" s="358"/>
      <c r="BW16" s="358"/>
      <c r="BX16" s="358"/>
      <c r="BY16" s="358"/>
      <c r="BZ16" s="358"/>
      <c r="CA16" s="358"/>
      <c r="CB16" s="358"/>
      <c r="CC16" s="358"/>
      <c r="CD16" s="358"/>
      <c r="CE16" s="358"/>
      <c r="CF16" s="358"/>
      <c r="CG16" s="358"/>
      <c r="CH16" s="358"/>
      <c r="CI16" s="358"/>
      <c r="CJ16" s="358"/>
      <c r="CK16" s="358"/>
      <c r="CL16" s="358"/>
      <c r="CM16" s="358"/>
      <c r="CN16" s="358"/>
      <c r="CO16" s="358"/>
      <c r="CP16" s="358"/>
      <c r="CQ16" s="358"/>
      <c r="CR16" s="358"/>
      <c r="CS16" s="358"/>
      <c r="CT16" s="358"/>
      <c r="CU16" s="358"/>
      <c r="CV16" s="358"/>
      <c r="CW16" s="358"/>
      <c r="CX16" s="358"/>
      <c r="CY16" s="358"/>
      <c r="CZ16" s="358"/>
      <c r="DA16" s="358"/>
      <c r="DB16" s="358"/>
      <c r="DC16" s="358"/>
      <c r="DD16" s="358"/>
      <c r="DE16" s="358"/>
      <c r="DF16" s="358"/>
      <c r="DG16" s="358"/>
      <c r="DH16" s="358"/>
      <c r="DI16" s="358"/>
      <c r="DJ16" s="358"/>
      <c r="DK16" s="358"/>
      <c r="DL16" s="358"/>
      <c r="DM16" s="358"/>
      <c r="DN16" s="358"/>
      <c r="DO16" s="358"/>
      <c r="DP16" s="358"/>
      <c r="DQ16" s="358"/>
      <c r="DR16" s="358"/>
      <c r="DS16" s="358"/>
      <c r="DT16" s="358"/>
      <c r="DU16" s="358"/>
      <c r="DV16" s="358"/>
      <c r="DW16" s="358"/>
      <c r="DX16" s="358"/>
      <c r="DY16" s="358"/>
      <c r="DZ16" s="358"/>
      <c r="EA16" s="358"/>
      <c r="EB16" s="358"/>
      <c r="EC16" s="358"/>
      <c r="ED16" s="358"/>
      <c r="EE16" s="358"/>
      <c r="EF16" s="358"/>
      <c r="EG16" s="358"/>
      <c r="EH16" s="358"/>
      <c r="EI16" s="358"/>
      <c r="EJ16" s="358"/>
      <c r="EK16" s="358"/>
      <c r="EL16" s="358"/>
      <c r="EM16" s="358"/>
      <c r="EN16" s="358"/>
      <c r="EO16" s="358"/>
      <c r="EP16" s="358"/>
      <c r="EQ16" s="358"/>
      <c r="ER16" s="358"/>
      <c r="ES16" s="358"/>
      <c r="ET16" s="358"/>
      <c r="EU16" s="358"/>
      <c r="EV16" s="358"/>
      <c r="EW16" s="358"/>
      <c r="EX16" s="358"/>
      <c r="EY16" s="358"/>
      <c r="EZ16" s="358"/>
      <c r="FA16" s="358"/>
      <c r="FB16" s="358"/>
      <c r="FC16" s="358"/>
      <c r="FD16" s="358"/>
      <c r="FE16" s="358"/>
      <c r="FF16" s="358"/>
      <c r="FG16" s="358"/>
      <c r="FH16" s="358"/>
      <c r="FI16" s="358"/>
      <c r="FJ16" s="358"/>
      <c r="FK16" s="358"/>
      <c r="FL16" s="358"/>
      <c r="FM16" s="358"/>
      <c r="FN16" s="358"/>
      <c r="FO16" s="358"/>
      <c r="FP16" s="358"/>
      <c r="FQ16" s="358"/>
      <c r="FR16" s="358"/>
      <c r="FS16" s="358"/>
      <c r="FT16" s="358"/>
      <c r="FU16" s="358"/>
      <c r="FV16" s="358"/>
      <c r="FW16" s="358"/>
      <c r="FX16" s="358"/>
      <c r="FY16" s="358"/>
      <c r="FZ16" s="358"/>
      <c r="GA16" s="358"/>
      <c r="GB16" s="358"/>
      <c r="GC16" s="358"/>
      <c r="GD16" s="358"/>
      <c r="GE16" s="358"/>
      <c r="GF16" s="358"/>
      <c r="GG16" s="358"/>
      <c r="GH16" s="358"/>
      <c r="GI16" s="358"/>
      <c r="GJ16" s="358"/>
      <c r="GK16" s="358"/>
      <c r="GL16" s="358"/>
      <c r="GM16" s="358"/>
      <c r="GN16" s="358"/>
      <c r="GO16" s="358"/>
      <c r="GP16" s="358"/>
      <c r="GQ16" s="358"/>
      <c r="GR16" s="358"/>
      <c r="GS16" s="358"/>
      <c r="GT16" s="358"/>
      <c r="GU16" s="358"/>
      <c r="GV16" s="358"/>
      <c r="GW16" s="358"/>
      <c r="GX16" s="358"/>
      <c r="GY16" s="358"/>
      <c r="GZ16" s="358"/>
      <c r="HA16" s="358"/>
      <c r="HB16" s="358"/>
      <c r="HC16" s="358"/>
      <c r="HD16" s="358"/>
      <c r="HE16" s="358"/>
      <c r="HF16" s="358"/>
      <c r="HG16" s="358"/>
      <c r="HH16" s="358"/>
      <c r="HI16" s="358"/>
      <c r="HJ16" s="358"/>
      <c r="HK16" s="358"/>
      <c r="HL16" s="358"/>
      <c r="HM16" s="358"/>
      <c r="HN16" s="358"/>
      <c r="HO16" s="358"/>
      <c r="HP16" s="358"/>
      <c r="HQ16" s="358"/>
      <c r="HR16" s="358"/>
      <c r="HS16" s="358"/>
      <c r="HT16" s="358"/>
      <c r="HU16" s="358"/>
      <c r="HV16" s="358"/>
      <c r="HW16" s="358"/>
      <c r="HX16" s="358"/>
      <c r="HY16" s="358"/>
      <c r="HZ16" s="358"/>
      <c r="IA16" s="358"/>
      <c r="IB16" s="358"/>
      <c r="IC16" s="358"/>
      <c r="ID16" s="358"/>
      <c r="IE16" s="358"/>
      <c r="IF16" s="358"/>
      <c r="IG16" s="358"/>
      <c r="IH16" s="358"/>
      <c r="II16" s="358"/>
      <c r="IJ16" s="358"/>
      <c r="IK16" s="358"/>
      <c r="IL16" s="358"/>
      <c r="IM16" s="358"/>
      <c r="IN16" s="358"/>
      <c r="IO16" s="358"/>
      <c r="IP16" s="358"/>
      <c r="IQ16" s="358"/>
      <c r="IR16" s="358"/>
      <c r="IS16" s="358"/>
      <c r="IT16" s="358"/>
      <c r="IU16" s="358"/>
      <c r="IV16" s="358"/>
    </row>
    <row r="17" spans="2:256" s="110" customFormat="1" ht="15">
      <c r="B17" s="115"/>
      <c r="C17" s="18"/>
      <c r="D17" s="89"/>
      <c r="E17" s="328"/>
      <c r="F17" s="89"/>
      <c r="G17" s="252"/>
      <c r="H17" s="252"/>
      <c r="I17" s="301"/>
      <c r="J17" s="288"/>
      <c r="K17" s="288"/>
      <c r="L17" s="342">
        <f>IF(H17="","",H17-J17-K17)</f>
      </c>
      <c r="M17" s="113"/>
      <c r="N17" s="455"/>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358"/>
      <c r="BA17" s="358"/>
      <c r="BB17" s="358"/>
      <c r="BC17" s="358"/>
      <c r="BD17" s="358"/>
      <c r="BE17" s="358"/>
      <c r="BF17" s="358"/>
      <c r="BG17" s="358"/>
      <c r="BH17" s="358"/>
      <c r="BI17" s="358"/>
      <c r="BJ17" s="358"/>
      <c r="BK17" s="358"/>
      <c r="BL17" s="358"/>
      <c r="BM17" s="358"/>
      <c r="BN17" s="358"/>
      <c r="BO17" s="358"/>
      <c r="BP17" s="358"/>
      <c r="BQ17" s="358"/>
      <c r="BR17" s="358"/>
      <c r="BS17" s="358"/>
      <c r="BT17" s="358"/>
      <c r="BU17" s="358"/>
      <c r="BV17" s="358"/>
      <c r="BW17" s="358"/>
      <c r="BX17" s="358"/>
      <c r="BY17" s="358"/>
      <c r="BZ17" s="358"/>
      <c r="CA17" s="358"/>
      <c r="CB17" s="358"/>
      <c r="CC17" s="358"/>
      <c r="CD17" s="358"/>
      <c r="CE17" s="358"/>
      <c r="CF17" s="358"/>
      <c r="CG17" s="358"/>
      <c r="CH17" s="358"/>
      <c r="CI17" s="358"/>
      <c r="CJ17" s="358"/>
      <c r="CK17" s="358"/>
      <c r="CL17" s="358"/>
      <c r="CM17" s="358"/>
      <c r="CN17" s="358"/>
      <c r="CO17" s="358"/>
      <c r="CP17" s="358"/>
      <c r="CQ17" s="358"/>
      <c r="CR17" s="358"/>
      <c r="CS17" s="358"/>
      <c r="CT17" s="358"/>
      <c r="CU17" s="358"/>
      <c r="CV17" s="358"/>
      <c r="CW17" s="358"/>
      <c r="CX17" s="358"/>
      <c r="CY17" s="358"/>
      <c r="CZ17" s="358"/>
      <c r="DA17" s="358"/>
      <c r="DB17" s="358"/>
      <c r="DC17" s="358"/>
      <c r="DD17" s="358"/>
      <c r="DE17" s="358"/>
      <c r="DF17" s="358"/>
      <c r="DG17" s="358"/>
      <c r="DH17" s="358"/>
      <c r="DI17" s="358"/>
      <c r="DJ17" s="358"/>
      <c r="DK17" s="358"/>
      <c r="DL17" s="358"/>
      <c r="DM17" s="358"/>
      <c r="DN17" s="358"/>
      <c r="DO17" s="358"/>
      <c r="DP17" s="358"/>
      <c r="DQ17" s="358"/>
      <c r="DR17" s="358"/>
      <c r="DS17" s="358"/>
      <c r="DT17" s="358"/>
      <c r="DU17" s="358"/>
      <c r="DV17" s="358"/>
      <c r="DW17" s="358"/>
      <c r="DX17" s="358"/>
      <c r="DY17" s="358"/>
      <c r="DZ17" s="358"/>
      <c r="EA17" s="358"/>
      <c r="EB17" s="358"/>
      <c r="EC17" s="358"/>
      <c r="ED17" s="358"/>
      <c r="EE17" s="358"/>
      <c r="EF17" s="358"/>
      <c r="EG17" s="358"/>
      <c r="EH17" s="358"/>
      <c r="EI17" s="358"/>
      <c r="EJ17" s="358"/>
      <c r="EK17" s="358"/>
      <c r="EL17" s="358"/>
      <c r="EM17" s="358"/>
      <c r="EN17" s="358"/>
      <c r="EO17" s="358"/>
      <c r="EP17" s="358"/>
      <c r="EQ17" s="358"/>
      <c r="ER17" s="358"/>
      <c r="ES17" s="358"/>
      <c r="ET17" s="358"/>
      <c r="EU17" s="358"/>
      <c r="EV17" s="358"/>
      <c r="EW17" s="358"/>
      <c r="EX17" s="358"/>
      <c r="EY17" s="358"/>
      <c r="EZ17" s="358"/>
      <c r="FA17" s="358"/>
      <c r="FB17" s="358"/>
      <c r="FC17" s="358"/>
      <c r="FD17" s="358"/>
      <c r="FE17" s="358"/>
      <c r="FF17" s="358"/>
      <c r="FG17" s="358"/>
      <c r="FH17" s="358"/>
      <c r="FI17" s="358"/>
      <c r="FJ17" s="358"/>
      <c r="FK17" s="358"/>
      <c r="FL17" s="358"/>
      <c r="FM17" s="358"/>
      <c r="FN17" s="358"/>
      <c r="FO17" s="358"/>
      <c r="FP17" s="358"/>
      <c r="FQ17" s="358"/>
      <c r="FR17" s="358"/>
      <c r="FS17" s="358"/>
      <c r="FT17" s="358"/>
      <c r="FU17" s="358"/>
      <c r="FV17" s="358"/>
      <c r="FW17" s="358"/>
      <c r="FX17" s="358"/>
      <c r="FY17" s="358"/>
      <c r="FZ17" s="358"/>
      <c r="GA17" s="358"/>
      <c r="GB17" s="358"/>
      <c r="GC17" s="358"/>
      <c r="GD17" s="358"/>
      <c r="GE17" s="358"/>
      <c r="GF17" s="358"/>
      <c r="GG17" s="358"/>
      <c r="GH17" s="358"/>
      <c r="GI17" s="358"/>
      <c r="GJ17" s="358"/>
      <c r="GK17" s="358"/>
      <c r="GL17" s="358"/>
      <c r="GM17" s="358"/>
      <c r="GN17" s="358"/>
      <c r="GO17" s="358"/>
      <c r="GP17" s="358"/>
      <c r="GQ17" s="358"/>
      <c r="GR17" s="358"/>
      <c r="GS17" s="358"/>
      <c r="GT17" s="358"/>
      <c r="GU17" s="358"/>
      <c r="GV17" s="358"/>
      <c r="GW17" s="358"/>
      <c r="GX17" s="358"/>
      <c r="GY17" s="358"/>
      <c r="GZ17" s="358"/>
      <c r="HA17" s="358"/>
      <c r="HB17" s="358"/>
      <c r="HC17" s="358"/>
      <c r="HD17" s="358"/>
      <c r="HE17" s="358"/>
      <c r="HF17" s="358"/>
      <c r="HG17" s="358"/>
      <c r="HH17" s="358"/>
      <c r="HI17" s="358"/>
      <c r="HJ17" s="358"/>
      <c r="HK17" s="358"/>
      <c r="HL17" s="358"/>
      <c r="HM17" s="358"/>
      <c r="HN17" s="358"/>
      <c r="HO17" s="358"/>
      <c r="HP17" s="358"/>
      <c r="HQ17" s="358"/>
      <c r="HR17" s="358"/>
      <c r="HS17" s="358"/>
      <c r="HT17" s="358"/>
      <c r="HU17" s="358"/>
      <c r="HV17" s="358"/>
      <c r="HW17" s="358"/>
      <c r="HX17" s="358"/>
      <c r="HY17" s="358"/>
      <c r="HZ17" s="358"/>
      <c r="IA17" s="358"/>
      <c r="IB17" s="358"/>
      <c r="IC17" s="358"/>
      <c r="ID17" s="358"/>
      <c r="IE17" s="358"/>
      <c r="IF17" s="358"/>
      <c r="IG17" s="358"/>
      <c r="IH17" s="358"/>
      <c r="II17" s="358"/>
      <c r="IJ17" s="358"/>
      <c r="IK17" s="358"/>
      <c r="IL17" s="358"/>
      <c r="IM17" s="358"/>
      <c r="IN17" s="358"/>
      <c r="IO17" s="358"/>
      <c r="IP17" s="358"/>
      <c r="IQ17" s="358"/>
      <c r="IR17" s="358"/>
      <c r="IS17" s="358"/>
      <c r="IT17" s="358"/>
      <c r="IU17" s="358"/>
      <c r="IV17" s="358"/>
    </row>
    <row r="18" spans="2:256" s="110" customFormat="1" ht="15">
      <c r="B18" s="115"/>
      <c r="C18" s="18"/>
      <c r="D18" s="89"/>
      <c r="E18" s="328"/>
      <c r="F18" s="89"/>
      <c r="G18" s="252"/>
      <c r="H18" s="252"/>
      <c r="I18" s="301"/>
      <c r="J18" s="288"/>
      <c r="K18" s="288"/>
      <c r="L18" s="342">
        <f>IF(H18="","",H18-J18-K18)</f>
      </c>
      <c r="M18" s="113"/>
      <c r="N18" s="455"/>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c r="BA18" s="358"/>
      <c r="BB18" s="358"/>
      <c r="BC18" s="358"/>
      <c r="BD18" s="358"/>
      <c r="BE18" s="358"/>
      <c r="BF18" s="358"/>
      <c r="BG18" s="358"/>
      <c r="BH18" s="358"/>
      <c r="BI18" s="358"/>
      <c r="BJ18" s="358"/>
      <c r="BK18" s="358"/>
      <c r="BL18" s="358"/>
      <c r="BM18" s="358"/>
      <c r="BN18" s="358"/>
      <c r="BO18" s="358"/>
      <c r="BP18" s="358"/>
      <c r="BQ18" s="358"/>
      <c r="BR18" s="358"/>
      <c r="BS18" s="358"/>
      <c r="BT18" s="358"/>
      <c r="BU18" s="358"/>
      <c r="BV18" s="358"/>
      <c r="BW18" s="358"/>
      <c r="BX18" s="358"/>
      <c r="BY18" s="358"/>
      <c r="BZ18" s="358"/>
      <c r="CA18" s="358"/>
      <c r="CB18" s="358"/>
      <c r="CC18" s="358"/>
      <c r="CD18" s="358"/>
      <c r="CE18" s="358"/>
      <c r="CF18" s="358"/>
      <c r="CG18" s="358"/>
      <c r="CH18" s="358"/>
      <c r="CI18" s="358"/>
      <c r="CJ18" s="358"/>
      <c r="CK18" s="358"/>
      <c r="CL18" s="358"/>
      <c r="CM18" s="358"/>
      <c r="CN18" s="358"/>
      <c r="CO18" s="358"/>
      <c r="CP18" s="358"/>
      <c r="CQ18" s="358"/>
      <c r="CR18" s="358"/>
      <c r="CS18" s="358"/>
      <c r="CT18" s="358"/>
      <c r="CU18" s="358"/>
      <c r="CV18" s="358"/>
      <c r="CW18" s="358"/>
      <c r="CX18" s="358"/>
      <c r="CY18" s="358"/>
      <c r="CZ18" s="358"/>
      <c r="DA18" s="358"/>
      <c r="DB18" s="358"/>
      <c r="DC18" s="358"/>
      <c r="DD18" s="358"/>
      <c r="DE18" s="358"/>
      <c r="DF18" s="358"/>
      <c r="DG18" s="358"/>
      <c r="DH18" s="358"/>
      <c r="DI18" s="358"/>
      <c r="DJ18" s="358"/>
      <c r="DK18" s="358"/>
      <c r="DL18" s="358"/>
      <c r="DM18" s="358"/>
      <c r="DN18" s="358"/>
      <c r="DO18" s="358"/>
      <c r="DP18" s="358"/>
      <c r="DQ18" s="358"/>
      <c r="DR18" s="358"/>
      <c r="DS18" s="358"/>
      <c r="DT18" s="358"/>
      <c r="DU18" s="358"/>
      <c r="DV18" s="358"/>
      <c r="DW18" s="358"/>
      <c r="DX18" s="358"/>
      <c r="DY18" s="358"/>
      <c r="DZ18" s="358"/>
      <c r="EA18" s="358"/>
      <c r="EB18" s="358"/>
      <c r="EC18" s="358"/>
      <c r="ED18" s="358"/>
      <c r="EE18" s="358"/>
      <c r="EF18" s="358"/>
      <c r="EG18" s="358"/>
      <c r="EH18" s="358"/>
      <c r="EI18" s="358"/>
      <c r="EJ18" s="358"/>
      <c r="EK18" s="358"/>
      <c r="EL18" s="358"/>
      <c r="EM18" s="358"/>
      <c r="EN18" s="358"/>
      <c r="EO18" s="358"/>
      <c r="EP18" s="358"/>
      <c r="EQ18" s="358"/>
      <c r="ER18" s="358"/>
      <c r="ES18" s="358"/>
      <c r="ET18" s="358"/>
      <c r="EU18" s="358"/>
      <c r="EV18" s="358"/>
      <c r="EW18" s="358"/>
      <c r="EX18" s="358"/>
      <c r="EY18" s="358"/>
      <c r="EZ18" s="358"/>
      <c r="FA18" s="358"/>
      <c r="FB18" s="358"/>
      <c r="FC18" s="358"/>
      <c r="FD18" s="358"/>
      <c r="FE18" s="358"/>
      <c r="FF18" s="358"/>
      <c r="FG18" s="358"/>
      <c r="FH18" s="358"/>
      <c r="FI18" s="358"/>
      <c r="FJ18" s="358"/>
      <c r="FK18" s="358"/>
      <c r="FL18" s="358"/>
      <c r="FM18" s="358"/>
      <c r="FN18" s="358"/>
      <c r="FO18" s="358"/>
      <c r="FP18" s="358"/>
      <c r="FQ18" s="358"/>
      <c r="FR18" s="358"/>
      <c r="FS18" s="358"/>
      <c r="FT18" s="358"/>
      <c r="FU18" s="358"/>
      <c r="FV18" s="358"/>
      <c r="FW18" s="358"/>
      <c r="FX18" s="358"/>
      <c r="FY18" s="358"/>
      <c r="FZ18" s="358"/>
      <c r="GA18" s="358"/>
      <c r="GB18" s="358"/>
      <c r="GC18" s="358"/>
      <c r="GD18" s="358"/>
      <c r="GE18" s="358"/>
      <c r="GF18" s="358"/>
      <c r="GG18" s="358"/>
      <c r="GH18" s="358"/>
      <c r="GI18" s="358"/>
      <c r="GJ18" s="358"/>
      <c r="GK18" s="358"/>
      <c r="GL18" s="358"/>
      <c r="GM18" s="358"/>
      <c r="GN18" s="358"/>
      <c r="GO18" s="358"/>
      <c r="GP18" s="358"/>
      <c r="GQ18" s="358"/>
      <c r="GR18" s="358"/>
      <c r="GS18" s="358"/>
      <c r="GT18" s="358"/>
      <c r="GU18" s="358"/>
      <c r="GV18" s="358"/>
      <c r="GW18" s="358"/>
      <c r="GX18" s="358"/>
      <c r="GY18" s="358"/>
      <c r="GZ18" s="358"/>
      <c r="HA18" s="358"/>
      <c r="HB18" s="358"/>
      <c r="HC18" s="358"/>
      <c r="HD18" s="358"/>
      <c r="HE18" s="358"/>
      <c r="HF18" s="358"/>
      <c r="HG18" s="358"/>
      <c r="HH18" s="358"/>
      <c r="HI18" s="358"/>
      <c r="HJ18" s="358"/>
      <c r="HK18" s="358"/>
      <c r="HL18" s="358"/>
      <c r="HM18" s="358"/>
      <c r="HN18" s="358"/>
      <c r="HO18" s="358"/>
      <c r="HP18" s="358"/>
      <c r="HQ18" s="358"/>
      <c r="HR18" s="358"/>
      <c r="HS18" s="358"/>
      <c r="HT18" s="358"/>
      <c r="HU18" s="358"/>
      <c r="HV18" s="358"/>
      <c r="HW18" s="358"/>
      <c r="HX18" s="358"/>
      <c r="HY18" s="358"/>
      <c r="HZ18" s="358"/>
      <c r="IA18" s="358"/>
      <c r="IB18" s="358"/>
      <c r="IC18" s="358"/>
      <c r="ID18" s="358"/>
      <c r="IE18" s="358"/>
      <c r="IF18" s="358"/>
      <c r="IG18" s="358"/>
      <c r="IH18" s="358"/>
      <c r="II18" s="358"/>
      <c r="IJ18" s="358"/>
      <c r="IK18" s="358"/>
      <c r="IL18" s="358"/>
      <c r="IM18" s="358"/>
      <c r="IN18" s="358"/>
      <c r="IO18" s="358"/>
      <c r="IP18" s="358"/>
      <c r="IQ18" s="358"/>
      <c r="IR18" s="358"/>
      <c r="IS18" s="358"/>
      <c r="IT18" s="358"/>
      <c r="IU18" s="358"/>
      <c r="IV18" s="358"/>
    </row>
    <row r="19" spans="2:256" s="110" customFormat="1" ht="15">
      <c r="B19" s="115"/>
      <c r="C19" s="18"/>
      <c r="D19" s="89"/>
      <c r="E19" s="328"/>
      <c r="F19" s="89"/>
      <c r="G19" s="252"/>
      <c r="H19" s="252"/>
      <c r="I19" s="301"/>
      <c r="J19" s="288"/>
      <c r="K19" s="288"/>
      <c r="L19" s="342">
        <f>IF(H19="","",H19-J19-K19)</f>
      </c>
      <c r="M19" s="113"/>
      <c r="N19" s="455"/>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c r="BA19" s="358"/>
      <c r="BB19" s="358"/>
      <c r="BC19" s="358"/>
      <c r="BD19" s="358"/>
      <c r="BE19" s="358"/>
      <c r="BF19" s="358"/>
      <c r="BG19" s="358"/>
      <c r="BH19" s="358"/>
      <c r="BI19" s="358"/>
      <c r="BJ19" s="358"/>
      <c r="BK19" s="358"/>
      <c r="BL19" s="358"/>
      <c r="BM19" s="358"/>
      <c r="BN19" s="358"/>
      <c r="BO19" s="358"/>
      <c r="BP19" s="358"/>
      <c r="BQ19" s="358"/>
      <c r="BR19" s="358"/>
      <c r="BS19" s="358"/>
      <c r="BT19" s="358"/>
      <c r="BU19" s="358"/>
      <c r="BV19" s="358"/>
      <c r="BW19" s="358"/>
      <c r="BX19" s="358"/>
      <c r="BY19" s="358"/>
      <c r="BZ19" s="358"/>
      <c r="CA19" s="358"/>
      <c r="CB19" s="358"/>
      <c r="CC19" s="358"/>
      <c r="CD19" s="358"/>
      <c r="CE19" s="358"/>
      <c r="CF19" s="358"/>
      <c r="CG19" s="358"/>
      <c r="CH19" s="358"/>
      <c r="CI19" s="358"/>
      <c r="CJ19" s="358"/>
      <c r="CK19" s="358"/>
      <c r="CL19" s="358"/>
      <c r="CM19" s="358"/>
      <c r="CN19" s="358"/>
      <c r="CO19" s="358"/>
      <c r="CP19" s="358"/>
      <c r="CQ19" s="358"/>
      <c r="CR19" s="358"/>
      <c r="CS19" s="358"/>
      <c r="CT19" s="358"/>
      <c r="CU19" s="358"/>
      <c r="CV19" s="358"/>
      <c r="CW19" s="358"/>
      <c r="CX19" s="358"/>
      <c r="CY19" s="358"/>
      <c r="CZ19" s="358"/>
      <c r="DA19" s="358"/>
      <c r="DB19" s="358"/>
      <c r="DC19" s="358"/>
      <c r="DD19" s="358"/>
      <c r="DE19" s="358"/>
      <c r="DF19" s="358"/>
      <c r="DG19" s="358"/>
      <c r="DH19" s="358"/>
      <c r="DI19" s="358"/>
      <c r="DJ19" s="358"/>
      <c r="DK19" s="358"/>
      <c r="DL19" s="358"/>
      <c r="DM19" s="358"/>
      <c r="DN19" s="358"/>
      <c r="DO19" s="358"/>
      <c r="DP19" s="358"/>
      <c r="DQ19" s="358"/>
      <c r="DR19" s="358"/>
      <c r="DS19" s="358"/>
      <c r="DT19" s="358"/>
      <c r="DU19" s="358"/>
      <c r="DV19" s="358"/>
      <c r="DW19" s="358"/>
      <c r="DX19" s="358"/>
      <c r="DY19" s="358"/>
      <c r="DZ19" s="358"/>
      <c r="EA19" s="358"/>
      <c r="EB19" s="358"/>
      <c r="EC19" s="358"/>
      <c r="ED19" s="358"/>
      <c r="EE19" s="358"/>
      <c r="EF19" s="358"/>
      <c r="EG19" s="358"/>
      <c r="EH19" s="358"/>
      <c r="EI19" s="358"/>
      <c r="EJ19" s="358"/>
      <c r="EK19" s="358"/>
      <c r="EL19" s="358"/>
      <c r="EM19" s="358"/>
      <c r="EN19" s="358"/>
      <c r="EO19" s="358"/>
      <c r="EP19" s="358"/>
      <c r="EQ19" s="358"/>
      <c r="ER19" s="358"/>
      <c r="ES19" s="358"/>
      <c r="ET19" s="358"/>
      <c r="EU19" s="358"/>
      <c r="EV19" s="358"/>
      <c r="EW19" s="358"/>
      <c r="EX19" s="358"/>
      <c r="EY19" s="358"/>
      <c r="EZ19" s="358"/>
      <c r="FA19" s="358"/>
      <c r="FB19" s="358"/>
      <c r="FC19" s="358"/>
      <c r="FD19" s="358"/>
      <c r="FE19" s="358"/>
      <c r="FF19" s="358"/>
      <c r="FG19" s="358"/>
      <c r="FH19" s="358"/>
      <c r="FI19" s="358"/>
      <c r="FJ19" s="358"/>
      <c r="FK19" s="358"/>
      <c r="FL19" s="358"/>
      <c r="FM19" s="358"/>
      <c r="FN19" s="358"/>
      <c r="FO19" s="358"/>
      <c r="FP19" s="358"/>
      <c r="FQ19" s="358"/>
      <c r="FR19" s="358"/>
      <c r="FS19" s="358"/>
      <c r="FT19" s="358"/>
      <c r="FU19" s="358"/>
      <c r="FV19" s="358"/>
      <c r="FW19" s="358"/>
      <c r="FX19" s="358"/>
      <c r="FY19" s="358"/>
      <c r="FZ19" s="358"/>
      <c r="GA19" s="358"/>
      <c r="GB19" s="358"/>
      <c r="GC19" s="358"/>
      <c r="GD19" s="358"/>
      <c r="GE19" s="358"/>
      <c r="GF19" s="358"/>
      <c r="GG19" s="358"/>
      <c r="GH19" s="358"/>
      <c r="GI19" s="358"/>
      <c r="GJ19" s="358"/>
      <c r="GK19" s="358"/>
      <c r="GL19" s="358"/>
      <c r="GM19" s="358"/>
      <c r="GN19" s="358"/>
      <c r="GO19" s="358"/>
      <c r="GP19" s="358"/>
      <c r="GQ19" s="358"/>
      <c r="GR19" s="358"/>
      <c r="GS19" s="358"/>
      <c r="GT19" s="358"/>
      <c r="GU19" s="358"/>
      <c r="GV19" s="358"/>
      <c r="GW19" s="358"/>
      <c r="GX19" s="358"/>
      <c r="GY19" s="358"/>
      <c r="GZ19" s="358"/>
      <c r="HA19" s="358"/>
      <c r="HB19" s="358"/>
      <c r="HC19" s="358"/>
      <c r="HD19" s="358"/>
      <c r="HE19" s="358"/>
      <c r="HF19" s="358"/>
      <c r="HG19" s="358"/>
      <c r="HH19" s="358"/>
      <c r="HI19" s="358"/>
      <c r="HJ19" s="358"/>
      <c r="HK19" s="358"/>
      <c r="HL19" s="358"/>
      <c r="HM19" s="358"/>
      <c r="HN19" s="358"/>
      <c r="HO19" s="358"/>
      <c r="HP19" s="358"/>
      <c r="HQ19" s="358"/>
      <c r="HR19" s="358"/>
      <c r="HS19" s="358"/>
      <c r="HT19" s="358"/>
      <c r="HU19" s="358"/>
      <c r="HV19" s="358"/>
      <c r="HW19" s="358"/>
      <c r="HX19" s="358"/>
      <c r="HY19" s="358"/>
      <c r="HZ19" s="358"/>
      <c r="IA19" s="358"/>
      <c r="IB19" s="358"/>
      <c r="IC19" s="358"/>
      <c r="ID19" s="358"/>
      <c r="IE19" s="358"/>
      <c r="IF19" s="358"/>
      <c r="IG19" s="358"/>
      <c r="IH19" s="358"/>
      <c r="II19" s="358"/>
      <c r="IJ19" s="358"/>
      <c r="IK19" s="358"/>
      <c r="IL19" s="358"/>
      <c r="IM19" s="358"/>
      <c r="IN19" s="358"/>
      <c r="IO19" s="358"/>
      <c r="IP19" s="358"/>
      <c r="IQ19" s="358"/>
      <c r="IR19" s="358"/>
      <c r="IS19" s="358"/>
      <c r="IT19" s="358"/>
      <c r="IU19" s="358"/>
      <c r="IV19" s="358"/>
    </row>
    <row r="20" spans="2:256" s="110" customFormat="1" ht="15">
      <c r="B20" s="115"/>
      <c r="C20" s="18"/>
      <c r="D20" s="89"/>
      <c r="E20" s="328"/>
      <c r="F20" s="89"/>
      <c r="G20" s="252"/>
      <c r="H20" s="252"/>
      <c r="I20" s="301"/>
      <c r="J20" s="288"/>
      <c r="K20" s="288"/>
      <c r="L20" s="342">
        <f>IF(H20="","",H20-J20-K20)</f>
      </c>
      <c r="M20" s="113"/>
      <c r="N20" s="455"/>
      <c r="O20" s="358"/>
      <c r="P20" s="358" t="s">
        <v>25</v>
      </c>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c r="BA20" s="358"/>
      <c r="BB20" s="358"/>
      <c r="BC20" s="358"/>
      <c r="BD20" s="358"/>
      <c r="BE20" s="358"/>
      <c r="BF20" s="358"/>
      <c r="BG20" s="358"/>
      <c r="BH20" s="358"/>
      <c r="BI20" s="358"/>
      <c r="BJ20" s="358"/>
      <c r="BK20" s="358"/>
      <c r="BL20" s="358"/>
      <c r="BM20" s="358"/>
      <c r="BN20" s="358"/>
      <c r="BO20" s="358"/>
      <c r="BP20" s="358"/>
      <c r="BQ20" s="358"/>
      <c r="BR20" s="358"/>
      <c r="BS20" s="358"/>
      <c r="BT20" s="358"/>
      <c r="BU20" s="358"/>
      <c r="BV20" s="358"/>
      <c r="BW20" s="358"/>
      <c r="BX20" s="358"/>
      <c r="BY20" s="358"/>
      <c r="BZ20" s="358"/>
      <c r="CA20" s="358"/>
      <c r="CB20" s="358"/>
      <c r="CC20" s="358"/>
      <c r="CD20" s="358"/>
      <c r="CE20" s="358"/>
      <c r="CF20" s="358"/>
      <c r="CG20" s="358"/>
      <c r="CH20" s="358"/>
      <c r="CI20" s="358"/>
      <c r="CJ20" s="358"/>
      <c r="CK20" s="358"/>
      <c r="CL20" s="358"/>
      <c r="CM20" s="358"/>
      <c r="CN20" s="358"/>
      <c r="CO20" s="358"/>
      <c r="CP20" s="358"/>
      <c r="CQ20" s="358"/>
      <c r="CR20" s="358"/>
      <c r="CS20" s="358"/>
      <c r="CT20" s="358"/>
      <c r="CU20" s="358"/>
      <c r="CV20" s="358"/>
      <c r="CW20" s="358"/>
      <c r="CX20" s="358"/>
      <c r="CY20" s="358"/>
      <c r="CZ20" s="358"/>
      <c r="DA20" s="358"/>
      <c r="DB20" s="358"/>
      <c r="DC20" s="358"/>
      <c r="DD20" s="358"/>
      <c r="DE20" s="358"/>
      <c r="DF20" s="358"/>
      <c r="DG20" s="358"/>
      <c r="DH20" s="358"/>
      <c r="DI20" s="358"/>
      <c r="DJ20" s="358"/>
      <c r="DK20" s="358"/>
      <c r="DL20" s="358"/>
      <c r="DM20" s="358"/>
      <c r="DN20" s="358"/>
      <c r="DO20" s="358"/>
      <c r="DP20" s="358"/>
      <c r="DQ20" s="358"/>
      <c r="DR20" s="358"/>
      <c r="DS20" s="358"/>
      <c r="DT20" s="358"/>
      <c r="DU20" s="358"/>
      <c r="DV20" s="358"/>
      <c r="DW20" s="358"/>
      <c r="DX20" s="358"/>
      <c r="DY20" s="358"/>
      <c r="DZ20" s="358"/>
      <c r="EA20" s="358"/>
      <c r="EB20" s="358"/>
      <c r="EC20" s="358"/>
      <c r="ED20" s="358"/>
      <c r="EE20" s="358"/>
      <c r="EF20" s="358"/>
      <c r="EG20" s="358"/>
      <c r="EH20" s="358"/>
      <c r="EI20" s="358"/>
      <c r="EJ20" s="358"/>
      <c r="EK20" s="358"/>
      <c r="EL20" s="358"/>
      <c r="EM20" s="358"/>
      <c r="EN20" s="358"/>
      <c r="EO20" s="358"/>
      <c r="EP20" s="358"/>
      <c r="EQ20" s="358"/>
      <c r="ER20" s="358"/>
      <c r="ES20" s="358"/>
      <c r="ET20" s="358"/>
      <c r="EU20" s="358"/>
      <c r="EV20" s="358"/>
      <c r="EW20" s="358"/>
      <c r="EX20" s="358"/>
      <c r="EY20" s="358"/>
      <c r="EZ20" s="358"/>
      <c r="FA20" s="358"/>
      <c r="FB20" s="358"/>
      <c r="FC20" s="358"/>
      <c r="FD20" s="358"/>
      <c r="FE20" s="358"/>
      <c r="FF20" s="358"/>
      <c r="FG20" s="358"/>
      <c r="FH20" s="358"/>
      <c r="FI20" s="358"/>
      <c r="FJ20" s="358"/>
      <c r="FK20" s="358"/>
      <c r="FL20" s="358"/>
      <c r="FM20" s="358"/>
      <c r="FN20" s="358"/>
      <c r="FO20" s="358"/>
      <c r="FP20" s="358"/>
      <c r="FQ20" s="358"/>
      <c r="FR20" s="358"/>
      <c r="FS20" s="358"/>
      <c r="FT20" s="358"/>
      <c r="FU20" s="358"/>
      <c r="FV20" s="358"/>
      <c r="FW20" s="358"/>
      <c r="FX20" s="358"/>
      <c r="FY20" s="358"/>
      <c r="FZ20" s="358"/>
      <c r="GA20" s="358"/>
      <c r="GB20" s="358"/>
      <c r="GC20" s="358"/>
      <c r="GD20" s="358"/>
      <c r="GE20" s="358"/>
      <c r="GF20" s="358"/>
      <c r="GG20" s="358"/>
      <c r="GH20" s="358"/>
      <c r="GI20" s="358"/>
      <c r="GJ20" s="358"/>
      <c r="GK20" s="358"/>
      <c r="GL20" s="358"/>
      <c r="GM20" s="358"/>
      <c r="GN20" s="358"/>
      <c r="GO20" s="358"/>
      <c r="GP20" s="358"/>
      <c r="GQ20" s="358"/>
      <c r="GR20" s="358"/>
      <c r="GS20" s="358"/>
      <c r="GT20" s="358"/>
      <c r="GU20" s="358"/>
      <c r="GV20" s="358"/>
      <c r="GW20" s="358"/>
      <c r="GX20" s="358"/>
      <c r="GY20" s="358"/>
      <c r="GZ20" s="358"/>
      <c r="HA20" s="358"/>
      <c r="HB20" s="358"/>
      <c r="HC20" s="358"/>
      <c r="HD20" s="358"/>
      <c r="HE20" s="358"/>
      <c r="HF20" s="358"/>
      <c r="HG20" s="358"/>
      <c r="HH20" s="358"/>
      <c r="HI20" s="358"/>
      <c r="HJ20" s="358"/>
      <c r="HK20" s="358"/>
      <c r="HL20" s="358"/>
      <c r="HM20" s="358"/>
      <c r="HN20" s="358"/>
      <c r="HO20" s="358"/>
      <c r="HP20" s="358"/>
      <c r="HQ20" s="358"/>
      <c r="HR20" s="358"/>
      <c r="HS20" s="358"/>
      <c r="HT20" s="358"/>
      <c r="HU20" s="358"/>
      <c r="HV20" s="358"/>
      <c r="HW20" s="358"/>
      <c r="HX20" s="358"/>
      <c r="HY20" s="358"/>
      <c r="HZ20" s="358"/>
      <c r="IA20" s="358"/>
      <c r="IB20" s="358"/>
      <c r="IC20" s="358"/>
      <c r="ID20" s="358"/>
      <c r="IE20" s="358"/>
      <c r="IF20" s="358"/>
      <c r="IG20" s="358"/>
      <c r="IH20" s="358"/>
      <c r="II20" s="358"/>
      <c r="IJ20" s="358"/>
      <c r="IK20" s="358"/>
      <c r="IL20" s="358"/>
      <c r="IM20" s="358"/>
      <c r="IN20" s="358"/>
      <c r="IO20" s="358"/>
      <c r="IP20" s="358"/>
      <c r="IQ20" s="358"/>
      <c r="IR20" s="358"/>
      <c r="IS20" s="358"/>
      <c r="IT20" s="358"/>
      <c r="IU20" s="358"/>
      <c r="IV20" s="358"/>
    </row>
    <row r="21" spans="3:256" s="110" customFormat="1" ht="15">
      <c r="C21" s="114"/>
      <c r="D21" s="113"/>
      <c r="E21" s="327"/>
      <c r="F21" s="112"/>
      <c r="G21" s="341"/>
      <c r="H21" s="341"/>
      <c r="I21" s="341"/>
      <c r="J21" s="309"/>
      <c r="K21" s="254"/>
      <c r="L21" s="309"/>
      <c r="M21" s="112"/>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7"/>
      <c r="AZ21" s="327"/>
      <c r="BA21" s="327"/>
      <c r="BB21" s="327"/>
      <c r="BC21" s="327"/>
      <c r="BD21" s="327"/>
      <c r="BE21" s="327"/>
      <c r="BF21" s="327"/>
      <c r="BG21" s="327"/>
      <c r="BH21" s="327"/>
      <c r="BI21" s="327"/>
      <c r="BJ21" s="327"/>
      <c r="BK21" s="327"/>
      <c r="BL21" s="327"/>
      <c r="BM21" s="327"/>
      <c r="BN21" s="327"/>
      <c r="BO21" s="327"/>
      <c r="BP21" s="327"/>
      <c r="BQ21" s="327"/>
      <c r="BR21" s="327"/>
      <c r="BS21" s="327"/>
      <c r="BT21" s="327"/>
      <c r="BU21" s="327"/>
      <c r="BV21" s="327"/>
      <c r="BW21" s="327"/>
      <c r="BX21" s="327"/>
      <c r="BY21" s="327"/>
      <c r="BZ21" s="327"/>
      <c r="CA21" s="327"/>
      <c r="CB21" s="327"/>
      <c r="CC21" s="327"/>
      <c r="CD21" s="327"/>
      <c r="CE21" s="327"/>
      <c r="CF21" s="327"/>
      <c r="CG21" s="327"/>
      <c r="CH21" s="327"/>
      <c r="CI21" s="327"/>
      <c r="CJ21" s="327"/>
      <c r="CK21" s="327"/>
      <c r="CL21" s="327"/>
      <c r="CM21" s="327"/>
      <c r="CN21" s="327"/>
      <c r="CO21" s="327"/>
      <c r="CP21" s="327"/>
      <c r="CQ21" s="327"/>
      <c r="CR21" s="327"/>
      <c r="CS21" s="327"/>
      <c r="CT21" s="327"/>
      <c r="CU21" s="327"/>
      <c r="CV21" s="327"/>
      <c r="CW21" s="327"/>
      <c r="CX21" s="327"/>
      <c r="CY21" s="327"/>
      <c r="CZ21" s="327"/>
      <c r="DA21" s="327"/>
      <c r="DB21" s="327"/>
      <c r="DC21" s="327"/>
      <c r="DD21" s="327"/>
      <c r="DE21" s="327"/>
      <c r="DF21" s="327"/>
      <c r="DG21" s="327"/>
      <c r="DH21" s="327"/>
      <c r="DI21" s="327"/>
      <c r="DJ21" s="327"/>
      <c r="DK21" s="327"/>
      <c r="DL21" s="327"/>
      <c r="DM21" s="327"/>
      <c r="DN21" s="327"/>
      <c r="DO21" s="327"/>
      <c r="DP21" s="327"/>
      <c r="DQ21" s="327"/>
      <c r="DR21" s="327"/>
      <c r="DS21" s="327"/>
      <c r="DT21" s="327"/>
      <c r="DU21" s="327"/>
      <c r="DV21" s="327"/>
      <c r="DW21" s="327"/>
      <c r="DX21" s="327"/>
      <c r="DY21" s="327"/>
      <c r="DZ21" s="327"/>
      <c r="EA21" s="327"/>
      <c r="EB21" s="327"/>
      <c r="EC21" s="327"/>
      <c r="ED21" s="327"/>
      <c r="EE21" s="327"/>
      <c r="EF21" s="327"/>
      <c r="EG21" s="327"/>
      <c r="EH21" s="327"/>
      <c r="EI21" s="327"/>
      <c r="EJ21" s="327"/>
      <c r="EK21" s="327"/>
      <c r="EL21" s="327"/>
      <c r="EM21" s="327"/>
      <c r="EN21" s="327"/>
      <c r="EO21" s="327"/>
      <c r="EP21" s="327"/>
      <c r="EQ21" s="327"/>
      <c r="ER21" s="327"/>
      <c r="ES21" s="327"/>
      <c r="ET21" s="327"/>
      <c r="EU21" s="327"/>
      <c r="EV21" s="327"/>
      <c r="EW21" s="327"/>
      <c r="EX21" s="327"/>
      <c r="EY21" s="327"/>
      <c r="EZ21" s="327"/>
      <c r="FA21" s="327"/>
      <c r="FB21" s="327"/>
      <c r="FC21" s="327"/>
      <c r="FD21" s="327"/>
      <c r="FE21" s="327"/>
      <c r="FF21" s="327"/>
      <c r="FG21" s="327"/>
      <c r="FH21" s="327"/>
      <c r="FI21" s="327"/>
      <c r="FJ21" s="327"/>
      <c r="FK21" s="327"/>
      <c r="FL21" s="327"/>
      <c r="FM21" s="327"/>
      <c r="FN21" s="327"/>
      <c r="FO21" s="327"/>
      <c r="FP21" s="327"/>
      <c r="FQ21" s="327"/>
      <c r="FR21" s="327"/>
      <c r="FS21" s="327"/>
      <c r="FT21" s="327"/>
      <c r="FU21" s="327"/>
      <c r="FV21" s="327"/>
      <c r="FW21" s="327"/>
      <c r="FX21" s="327"/>
      <c r="FY21" s="327"/>
      <c r="FZ21" s="327"/>
      <c r="GA21" s="327"/>
      <c r="GB21" s="327"/>
      <c r="GC21" s="327"/>
      <c r="GD21" s="327"/>
      <c r="GE21" s="327"/>
      <c r="GF21" s="327"/>
      <c r="GG21" s="327"/>
      <c r="GH21" s="327"/>
      <c r="GI21" s="327"/>
      <c r="GJ21" s="327"/>
      <c r="GK21" s="327"/>
      <c r="GL21" s="327"/>
      <c r="GM21" s="327"/>
      <c r="GN21" s="327"/>
      <c r="GO21" s="327"/>
      <c r="GP21" s="327"/>
      <c r="GQ21" s="327"/>
      <c r="GR21" s="327"/>
      <c r="GS21" s="327"/>
      <c r="GT21" s="327"/>
      <c r="GU21" s="327"/>
      <c r="GV21" s="327"/>
      <c r="GW21" s="327"/>
      <c r="GX21" s="327"/>
      <c r="GY21" s="327"/>
      <c r="GZ21" s="327"/>
      <c r="HA21" s="327"/>
      <c r="HB21" s="327"/>
      <c r="HC21" s="327"/>
      <c r="HD21" s="327"/>
      <c r="HE21" s="327"/>
      <c r="HF21" s="327"/>
      <c r="HG21" s="327"/>
      <c r="HH21" s="327"/>
      <c r="HI21" s="327"/>
      <c r="HJ21" s="327"/>
      <c r="HK21" s="327"/>
      <c r="HL21" s="327"/>
      <c r="HM21" s="327"/>
      <c r="HN21" s="327"/>
      <c r="HO21" s="327"/>
      <c r="HP21" s="327"/>
      <c r="HQ21" s="327"/>
      <c r="HR21" s="327"/>
      <c r="HS21" s="327"/>
      <c r="HT21" s="327"/>
      <c r="HU21" s="327"/>
      <c r="HV21" s="327"/>
      <c r="HW21" s="327"/>
      <c r="HX21" s="327"/>
      <c r="HY21" s="327"/>
      <c r="HZ21" s="327"/>
      <c r="IA21" s="327"/>
      <c r="IB21" s="327"/>
      <c r="IC21" s="327"/>
      <c r="ID21" s="327"/>
      <c r="IE21" s="327"/>
      <c r="IF21" s="327"/>
      <c r="IG21" s="327"/>
      <c r="IH21" s="327"/>
      <c r="II21" s="327"/>
      <c r="IJ21" s="327"/>
      <c r="IK21" s="327"/>
      <c r="IL21" s="327"/>
      <c r="IM21" s="327"/>
      <c r="IN21" s="327"/>
      <c r="IO21" s="327"/>
      <c r="IP21" s="327"/>
      <c r="IQ21" s="327"/>
      <c r="IR21" s="327"/>
      <c r="IS21" s="327"/>
      <c r="IT21" s="327"/>
      <c r="IU21" s="327"/>
      <c r="IV21" s="327"/>
    </row>
    <row r="22" spans="2:256" ht="15.75">
      <c r="B22" s="233" t="s">
        <v>193</v>
      </c>
      <c r="C22" s="118"/>
      <c r="D22" s="99"/>
      <c r="E22" s="329"/>
      <c r="F22" s="97"/>
      <c r="G22" s="304"/>
      <c r="H22" s="304"/>
      <c r="I22" s="304"/>
      <c r="J22" s="305"/>
      <c r="K22" s="306"/>
      <c r="L22" s="306"/>
      <c r="M22" s="97"/>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329"/>
      <c r="AP22" s="329"/>
      <c r="AQ22" s="329"/>
      <c r="AR22" s="329"/>
      <c r="AS22" s="329"/>
      <c r="AT22" s="329"/>
      <c r="AU22" s="329"/>
      <c r="AV22" s="329"/>
      <c r="AW22" s="329"/>
      <c r="AX22" s="329"/>
      <c r="AY22" s="329"/>
      <c r="AZ22" s="329"/>
      <c r="BA22" s="329"/>
      <c r="BB22" s="329"/>
      <c r="BC22" s="329"/>
      <c r="BD22" s="329"/>
      <c r="BE22" s="329"/>
      <c r="BF22" s="329"/>
      <c r="BG22" s="329"/>
      <c r="BH22" s="329"/>
      <c r="BI22" s="329"/>
      <c r="BJ22" s="329"/>
      <c r="BK22" s="329"/>
      <c r="BL22" s="329"/>
      <c r="BM22" s="329"/>
      <c r="BN22" s="329"/>
      <c r="BO22" s="329"/>
      <c r="BP22" s="329"/>
      <c r="BQ22" s="329"/>
      <c r="BR22" s="329"/>
      <c r="BS22" s="329"/>
      <c r="BT22" s="329"/>
      <c r="BU22" s="329"/>
      <c r="BV22" s="329"/>
      <c r="BW22" s="329"/>
      <c r="BX22" s="329"/>
      <c r="BY22" s="329"/>
      <c r="BZ22" s="329"/>
      <c r="CA22" s="329"/>
      <c r="CB22" s="329"/>
      <c r="CC22" s="329"/>
      <c r="CD22" s="329"/>
      <c r="CE22" s="329"/>
      <c r="CF22" s="329"/>
      <c r="CG22" s="329"/>
      <c r="CH22" s="329"/>
      <c r="CI22" s="329"/>
      <c r="CJ22" s="329"/>
      <c r="CK22" s="329"/>
      <c r="CL22" s="329"/>
      <c r="CM22" s="329"/>
      <c r="CN22" s="329"/>
      <c r="CO22" s="329"/>
      <c r="CP22" s="329"/>
      <c r="CQ22" s="329"/>
      <c r="CR22" s="329"/>
      <c r="CS22" s="329"/>
      <c r="CT22" s="329"/>
      <c r="CU22" s="329"/>
      <c r="CV22" s="329"/>
      <c r="CW22" s="329"/>
      <c r="CX22" s="329"/>
      <c r="CY22" s="329"/>
      <c r="CZ22" s="329"/>
      <c r="DA22" s="329"/>
      <c r="DB22" s="329"/>
      <c r="DC22" s="329"/>
      <c r="DD22" s="329"/>
      <c r="DE22" s="329"/>
      <c r="DF22" s="329"/>
      <c r="DG22" s="329"/>
      <c r="DH22" s="329"/>
      <c r="DI22" s="329"/>
      <c r="DJ22" s="329"/>
      <c r="DK22" s="329"/>
      <c r="DL22" s="329"/>
      <c r="DM22" s="329"/>
      <c r="DN22" s="329"/>
      <c r="DO22" s="329"/>
      <c r="DP22" s="329"/>
      <c r="DQ22" s="329"/>
      <c r="DR22" s="329"/>
      <c r="DS22" s="329"/>
      <c r="DT22" s="329"/>
      <c r="DU22" s="329"/>
      <c r="DV22" s="329"/>
      <c r="DW22" s="329"/>
      <c r="DX22" s="329"/>
      <c r="DY22" s="329"/>
      <c r="DZ22" s="329"/>
      <c r="EA22" s="329"/>
      <c r="EB22" s="329"/>
      <c r="EC22" s="329"/>
      <c r="ED22" s="329"/>
      <c r="EE22" s="329"/>
      <c r="EF22" s="329"/>
      <c r="EG22" s="329"/>
      <c r="EH22" s="329"/>
      <c r="EI22" s="329"/>
      <c r="EJ22" s="329"/>
      <c r="EK22" s="329"/>
      <c r="EL22" s="329"/>
      <c r="EM22" s="329"/>
      <c r="EN22" s="329"/>
      <c r="EO22" s="329"/>
      <c r="EP22" s="329"/>
      <c r="EQ22" s="329"/>
      <c r="ER22" s="329"/>
      <c r="ES22" s="329"/>
      <c r="ET22" s="329"/>
      <c r="EU22" s="329"/>
      <c r="EV22" s="329"/>
      <c r="EW22" s="329"/>
      <c r="EX22" s="329"/>
      <c r="EY22" s="329"/>
      <c r="EZ22" s="329"/>
      <c r="FA22" s="329"/>
      <c r="FB22" s="329"/>
      <c r="FC22" s="329"/>
      <c r="FD22" s="329"/>
      <c r="FE22" s="329"/>
      <c r="FF22" s="329"/>
      <c r="FG22" s="329"/>
      <c r="FH22" s="329"/>
      <c r="FI22" s="329"/>
      <c r="FJ22" s="329"/>
      <c r="FK22" s="329"/>
      <c r="FL22" s="329"/>
      <c r="FM22" s="329"/>
      <c r="FN22" s="329"/>
      <c r="FO22" s="329"/>
      <c r="FP22" s="329"/>
      <c r="FQ22" s="329"/>
      <c r="FR22" s="329"/>
      <c r="FS22" s="329"/>
      <c r="FT22" s="329"/>
      <c r="FU22" s="329"/>
      <c r="FV22" s="329"/>
      <c r="FW22" s="329"/>
      <c r="FX22" s="329"/>
      <c r="FY22" s="329"/>
      <c r="FZ22" s="329"/>
      <c r="GA22" s="329"/>
      <c r="GB22" s="329"/>
      <c r="GC22" s="329"/>
      <c r="GD22" s="329"/>
      <c r="GE22" s="329"/>
      <c r="GF22" s="329"/>
      <c r="GG22" s="329"/>
      <c r="GH22" s="329"/>
      <c r="GI22" s="329"/>
      <c r="GJ22" s="329"/>
      <c r="GK22" s="329"/>
      <c r="GL22" s="329"/>
      <c r="GM22" s="329"/>
      <c r="GN22" s="329"/>
      <c r="GO22" s="329"/>
      <c r="GP22" s="329"/>
      <c r="GQ22" s="329"/>
      <c r="GR22" s="329"/>
      <c r="GS22" s="329"/>
      <c r="GT22" s="329"/>
      <c r="GU22" s="329"/>
      <c r="GV22" s="329"/>
      <c r="GW22" s="329"/>
      <c r="GX22" s="329"/>
      <c r="GY22" s="329"/>
      <c r="GZ22" s="329"/>
      <c r="HA22" s="329"/>
      <c r="HB22" s="329"/>
      <c r="HC22" s="329"/>
      <c r="HD22" s="329"/>
      <c r="HE22" s="329"/>
      <c r="HF22" s="329"/>
      <c r="HG22" s="329"/>
      <c r="HH22" s="329"/>
      <c r="HI22" s="329"/>
      <c r="HJ22" s="329"/>
      <c r="HK22" s="329"/>
      <c r="HL22" s="329"/>
      <c r="HM22" s="329"/>
      <c r="HN22" s="329"/>
      <c r="HO22" s="329"/>
      <c r="HP22" s="329"/>
      <c r="HQ22" s="329"/>
      <c r="HR22" s="329"/>
      <c r="HS22" s="329"/>
      <c r="HT22" s="329"/>
      <c r="HU22" s="329"/>
      <c r="HV22" s="329"/>
      <c r="HW22" s="329"/>
      <c r="HX22" s="329"/>
      <c r="HY22" s="329"/>
      <c r="HZ22" s="329"/>
      <c r="IA22" s="329"/>
      <c r="IB22" s="329"/>
      <c r="IC22" s="329"/>
      <c r="ID22" s="329"/>
      <c r="IE22" s="329"/>
      <c r="IF22" s="329"/>
      <c r="IG22" s="329"/>
      <c r="IH22" s="329"/>
      <c r="II22" s="329"/>
      <c r="IJ22" s="329"/>
      <c r="IK22" s="329"/>
      <c r="IL22" s="329"/>
      <c r="IM22" s="329"/>
      <c r="IN22" s="329"/>
      <c r="IO22" s="329"/>
      <c r="IP22" s="329"/>
      <c r="IQ22" s="329"/>
      <c r="IR22" s="329"/>
      <c r="IS22" s="329"/>
      <c r="IT22" s="329"/>
      <c r="IU22" s="329"/>
      <c r="IV22" s="329"/>
    </row>
    <row r="23" spans="2:256" s="109" customFormat="1" ht="15">
      <c r="B23" s="238">
        <f>IF('Capital Allowance (HP) - Main'!D13="","",'Capital Allowance (HP) - Main'!D13)</f>
      </c>
      <c r="C23" s="643">
        <f>IF('Company''s Particulars'!E8="","",'Company''s Particulars'!E8)</f>
        <v>2019</v>
      </c>
      <c r="D23" s="116"/>
      <c r="E23" s="330">
        <f>IF('Capital Allowance (HP) - Main'!D14="","",'Capital Allowance (HP) - Main'!D14)</f>
      </c>
      <c r="F23" s="117"/>
      <c r="G23" s="307">
        <f>IF('Capital Allowance (HP) - Main'!D15="","",'Capital Allowance (HP) - Main'!D15)</f>
      </c>
      <c r="H23" s="299"/>
      <c r="I23" s="307">
        <f>IF('Capital Allowance (HP) - Main'!D17="","",'Capital Allowance (HP) - Main'!D17)</f>
      </c>
      <c r="J23" s="342">
        <f>IF(E23="Deferred","Deferred",IF(ISERR(IF(E23=6,ROUND((0.2*I23),0),"")),"",IF(E23=6,ROUND((0.2*I23),0),"")))</f>
      </c>
      <c r="K23" s="343">
        <f>IF(E23="Deferred","Deferred",IF(ISERR(IF(E23=1,ROUND((I23/E23),0),IF(E23=3,ROUND((I23/E23),0),IF(E23=2,ROUND((0.75*I23),0),IF(E23&gt;3,ROUND(((0.8*G23)/E23),0)))))),"",IF(E23=1,ROUND((I23/E23),0),IF(E23=3,ROUND((I23/E23),0),IF(E23=2,ROUND((0.75*I23),0),IF(E23&gt;3,ROUND(((0.8*G23)/E23),0)))))))</f>
      </c>
      <c r="L23" s="342">
        <f>IF(ISERR(IF(G23-SUM(J23:K23)&gt;0,G23-SUM(J23:K23),"")),"",IF(G23-SUM(J23:K23)&gt;0,G23-SUM(J23:K23),""))</f>
      </c>
      <c r="M23" s="117"/>
      <c r="N23" s="336">
        <f>IF(E23="Deferred","Deferred",IF(ISERROR(E23-1),"",E23-1))</f>
      </c>
      <c r="O23" s="358"/>
      <c r="P23" s="327"/>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c r="BA23" s="358"/>
      <c r="BB23" s="358"/>
      <c r="BC23" s="358"/>
      <c r="BD23" s="358"/>
      <c r="BE23" s="358"/>
      <c r="BF23" s="358"/>
      <c r="BG23" s="358"/>
      <c r="BH23" s="358"/>
      <c r="BI23" s="358"/>
      <c r="BJ23" s="358"/>
      <c r="BK23" s="358"/>
      <c r="BL23" s="358"/>
      <c r="BM23" s="358"/>
      <c r="BN23" s="358"/>
      <c r="BO23" s="358"/>
      <c r="BP23" s="358"/>
      <c r="BQ23" s="358"/>
      <c r="BR23" s="358"/>
      <c r="BS23" s="358"/>
      <c r="BT23" s="358"/>
      <c r="BU23" s="358"/>
      <c r="BV23" s="358"/>
      <c r="BW23" s="358"/>
      <c r="BX23" s="358"/>
      <c r="BY23" s="358"/>
      <c r="BZ23" s="358"/>
      <c r="CA23" s="358"/>
      <c r="CB23" s="358"/>
      <c r="CC23" s="358"/>
      <c r="CD23" s="358"/>
      <c r="CE23" s="358"/>
      <c r="CF23" s="358"/>
      <c r="CG23" s="358"/>
      <c r="CH23" s="358"/>
      <c r="CI23" s="358"/>
      <c r="CJ23" s="358"/>
      <c r="CK23" s="358"/>
      <c r="CL23" s="358"/>
      <c r="CM23" s="358"/>
      <c r="CN23" s="358"/>
      <c r="CO23" s="358"/>
      <c r="CP23" s="358"/>
      <c r="CQ23" s="358"/>
      <c r="CR23" s="358"/>
      <c r="CS23" s="358"/>
      <c r="CT23" s="358"/>
      <c r="CU23" s="358"/>
      <c r="CV23" s="358"/>
      <c r="CW23" s="358"/>
      <c r="CX23" s="358"/>
      <c r="CY23" s="358"/>
      <c r="CZ23" s="358"/>
      <c r="DA23" s="358"/>
      <c r="DB23" s="358"/>
      <c r="DC23" s="358"/>
      <c r="DD23" s="358"/>
      <c r="DE23" s="358"/>
      <c r="DF23" s="358"/>
      <c r="DG23" s="358"/>
      <c r="DH23" s="358"/>
      <c r="DI23" s="358"/>
      <c r="DJ23" s="358"/>
      <c r="DK23" s="358"/>
      <c r="DL23" s="358"/>
      <c r="DM23" s="358"/>
      <c r="DN23" s="358"/>
      <c r="DO23" s="358"/>
      <c r="DP23" s="358"/>
      <c r="DQ23" s="358"/>
      <c r="DR23" s="358"/>
      <c r="DS23" s="358"/>
      <c r="DT23" s="358"/>
      <c r="DU23" s="358"/>
      <c r="DV23" s="358"/>
      <c r="DW23" s="358"/>
      <c r="DX23" s="358"/>
      <c r="DY23" s="358"/>
      <c r="DZ23" s="358"/>
      <c r="EA23" s="358"/>
      <c r="EB23" s="358"/>
      <c r="EC23" s="358"/>
      <c r="ED23" s="358"/>
      <c r="EE23" s="358"/>
      <c r="EF23" s="358"/>
      <c r="EG23" s="358"/>
      <c r="EH23" s="358"/>
      <c r="EI23" s="358"/>
      <c r="EJ23" s="358"/>
      <c r="EK23" s="358"/>
      <c r="EL23" s="358"/>
      <c r="EM23" s="358"/>
      <c r="EN23" s="358"/>
      <c r="EO23" s="358"/>
      <c r="EP23" s="358"/>
      <c r="EQ23" s="358"/>
      <c r="ER23" s="358"/>
      <c r="ES23" s="358"/>
      <c r="ET23" s="358"/>
      <c r="EU23" s="358"/>
      <c r="EV23" s="358"/>
      <c r="EW23" s="358"/>
      <c r="EX23" s="358"/>
      <c r="EY23" s="358"/>
      <c r="EZ23" s="358"/>
      <c r="FA23" s="358"/>
      <c r="FB23" s="358"/>
      <c r="FC23" s="358"/>
      <c r="FD23" s="358"/>
      <c r="FE23" s="358"/>
      <c r="FF23" s="358"/>
      <c r="FG23" s="358"/>
      <c r="FH23" s="358"/>
      <c r="FI23" s="358"/>
      <c r="FJ23" s="358"/>
      <c r="FK23" s="358"/>
      <c r="FL23" s="358"/>
      <c r="FM23" s="358"/>
      <c r="FN23" s="358"/>
      <c r="FO23" s="358"/>
      <c r="FP23" s="358"/>
      <c r="FQ23" s="358"/>
      <c r="FR23" s="358"/>
      <c r="FS23" s="358"/>
      <c r="FT23" s="358"/>
      <c r="FU23" s="358"/>
      <c r="FV23" s="358"/>
      <c r="FW23" s="358"/>
      <c r="FX23" s="358"/>
      <c r="FY23" s="358"/>
      <c r="FZ23" s="358"/>
      <c r="GA23" s="358"/>
      <c r="GB23" s="358"/>
      <c r="GC23" s="358"/>
      <c r="GD23" s="358"/>
      <c r="GE23" s="358"/>
      <c r="GF23" s="358"/>
      <c r="GG23" s="358"/>
      <c r="GH23" s="358"/>
      <c r="GI23" s="358"/>
      <c r="GJ23" s="358"/>
      <c r="GK23" s="358"/>
      <c r="GL23" s="358"/>
      <c r="GM23" s="358"/>
      <c r="GN23" s="358"/>
      <c r="GO23" s="358"/>
      <c r="GP23" s="358"/>
      <c r="GQ23" s="358"/>
      <c r="GR23" s="358"/>
      <c r="GS23" s="358"/>
      <c r="GT23" s="358"/>
      <c r="GU23" s="358"/>
      <c r="GV23" s="358"/>
      <c r="GW23" s="358"/>
      <c r="GX23" s="358"/>
      <c r="GY23" s="358"/>
      <c r="GZ23" s="358"/>
      <c r="HA23" s="358"/>
      <c r="HB23" s="358"/>
      <c r="HC23" s="358"/>
      <c r="HD23" s="358"/>
      <c r="HE23" s="358"/>
      <c r="HF23" s="358"/>
      <c r="HG23" s="358"/>
      <c r="HH23" s="358"/>
      <c r="HI23" s="358"/>
      <c r="HJ23" s="358"/>
      <c r="HK23" s="358"/>
      <c r="HL23" s="358"/>
      <c r="HM23" s="358"/>
      <c r="HN23" s="358"/>
      <c r="HO23" s="358"/>
      <c r="HP23" s="358"/>
      <c r="HQ23" s="358"/>
      <c r="HR23" s="358"/>
      <c r="HS23" s="358"/>
      <c r="HT23" s="358"/>
      <c r="HU23" s="358"/>
      <c r="HV23" s="358"/>
      <c r="HW23" s="358"/>
      <c r="HX23" s="358"/>
      <c r="HY23" s="358"/>
      <c r="HZ23" s="358"/>
      <c r="IA23" s="358"/>
      <c r="IB23" s="358"/>
      <c r="IC23" s="358"/>
      <c r="ID23" s="358"/>
      <c r="IE23" s="358"/>
      <c r="IF23" s="358"/>
      <c r="IG23" s="358"/>
      <c r="IH23" s="358"/>
      <c r="II23" s="358"/>
      <c r="IJ23" s="358"/>
      <c r="IK23" s="358"/>
      <c r="IL23" s="358"/>
      <c r="IM23" s="358"/>
      <c r="IN23" s="358"/>
      <c r="IO23" s="358"/>
      <c r="IP23" s="358"/>
      <c r="IQ23" s="358"/>
      <c r="IR23" s="358"/>
      <c r="IS23" s="358"/>
      <c r="IT23" s="358"/>
      <c r="IU23" s="358"/>
      <c r="IV23" s="358"/>
    </row>
    <row r="24" spans="2:256" s="109" customFormat="1" ht="15">
      <c r="B24" s="238">
        <f>IF('Capital Allowance (HP) - Main'!F13="","",'Capital Allowance (HP) - Main'!F13)</f>
      </c>
      <c r="C24" s="644"/>
      <c r="D24" s="116"/>
      <c r="E24" s="330">
        <f>IF('Capital Allowance (HP) - Main'!F14="","",'Capital Allowance (HP) - Main'!F14)</f>
      </c>
      <c r="F24" s="117"/>
      <c r="G24" s="307">
        <f>IF('Capital Allowance (HP) - Main'!F15="","",'Capital Allowance (HP) - Main'!F15)</f>
      </c>
      <c r="H24" s="301"/>
      <c r="I24" s="307">
        <f>IF('Capital Allowance (HP) - Main'!F17="","",'Capital Allowance (HP) - Main'!F17)</f>
      </c>
      <c r="J24" s="342">
        <f aca="true" t="shared" si="0" ref="J24:J32">IF(E24="Deferred","Deferred",IF(ISERR(IF(E24=6,ROUND((0.2*I24),0),"")),"",IF(E24=6,ROUND((0.2*I24),0),"")))</f>
      </c>
      <c r="K24" s="343">
        <f aca="true" t="shared" si="1" ref="K24:K32">IF(E24="Deferred","Deferred",IF(ISERR(IF(E24=1,ROUND((I24/E24),0),IF(E24=3,ROUND((I24/E24),0),IF(E24=2,ROUND((0.75*I24),0),IF(E24&gt;3,ROUND(((0.8*G24)/E24),0)))))),"",IF(E24=1,ROUND((I24/E24),0),IF(E24=3,ROUND((I24/E24),0),IF(E24=2,ROUND((0.75*I24),0),IF(E24&gt;3,ROUND(((0.8*G24)/E24),0)))))))</f>
      </c>
      <c r="L24" s="342">
        <f aca="true" t="shared" si="2" ref="L24:L32">IF(ISERR(IF(G24-SUM(J24:K24)&gt;0,G24-SUM(J24:K24),"")),"",IF(G24-SUM(J24:K24)&gt;0,G24-SUM(J24:K24),""))</f>
      </c>
      <c r="M24" s="117"/>
      <c r="N24" s="336">
        <f aca="true" t="shared" si="3" ref="N24:N31">IF(E24="Deferred","Deferred",IF(ISERROR(E24-1),"",E24-1))</f>
      </c>
      <c r="O24" s="358"/>
      <c r="P24" s="327"/>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c r="BA24" s="358"/>
      <c r="BB24" s="358"/>
      <c r="BC24" s="358"/>
      <c r="BD24" s="358"/>
      <c r="BE24" s="358"/>
      <c r="BF24" s="358"/>
      <c r="BG24" s="358"/>
      <c r="BH24" s="358"/>
      <c r="BI24" s="358"/>
      <c r="BJ24" s="358"/>
      <c r="BK24" s="358"/>
      <c r="BL24" s="358"/>
      <c r="BM24" s="358"/>
      <c r="BN24" s="358"/>
      <c r="BO24" s="358"/>
      <c r="BP24" s="358"/>
      <c r="BQ24" s="358"/>
      <c r="BR24" s="358"/>
      <c r="BS24" s="358"/>
      <c r="BT24" s="358"/>
      <c r="BU24" s="358"/>
      <c r="BV24" s="358"/>
      <c r="BW24" s="358"/>
      <c r="BX24" s="358"/>
      <c r="BY24" s="358"/>
      <c r="BZ24" s="358"/>
      <c r="CA24" s="358"/>
      <c r="CB24" s="358"/>
      <c r="CC24" s="358"/>
      <c r="CD24" s="358"/>
      <c r="CE24" s="358"/>
      <c r="CF24" s="358"/>
      <c r="CG24" s="358"/>
      <c r="CH24" s="358"/>
      <c r="CI24" s="358"/>
      <c r="CJ24" s="358"/>
      <c r="CK24" s="358"/>
      <c r="CL24" s="358"/>
      <c r="CM24" s="358"/>
      <c r="CN24" s="358"/>
      <c r="CO24" s="358"/>
      <c r="CP24" s="358"/>
      <c r="CQ24" s="358"/>
      <c r="CR24" s="358"/>
      <c r="CS24" s="358"/>
      <c r="CT24" s="358"/>
      <c r="CU24" s="358"/>
      <c r="CV24" s="358"/>
      <c r="CW24" s="358"/>
      <c r="CX24" s="358"/>
      <c r="CY24" s="358"/>
      <c r="CZ24" s="358"/>
      <c r="DA24" s="358"/>
      <c r="DB24" s="358"/>
      <c r="DC24" s="358"/>
      <c r="DD24" s="358"/>
      <c r="DE24" s="358"/>
      <c r="DF24" s="358"/>
      <c r="DG24" s="358"/>
      <c r="DH24" s="358"/>
      <c r="DI24" s="358"/>
      <c r="DJ24" s="358"/>
      <c r="DK24" s="358"/>
      <c r="DL24" s="358"/>
      <c r="DM24" s="358"/>
      <c r="DN24" s="358"/>
      <c r="DO24" s="358"/>
      <c r="DP24" s="358"/>
      <c r="DQ24" s="358"/>
      <c r="DR24" s="358"/>
      <c r="DS24" s="358"/>
      <c r="DT24" s="358"/>
      <c r="DU24" s="358"/>
      <c r="DV24" s="358"/>
      <c r="DW24" s="358"/>
      <c r="DX24" s="358"/>
      <c r="DY24" s="358"/>
      <c r="DZ24" s="358"/>
      <c r="EA24" s="358"/>
      <c r="EB24" s="358"/>
      <c r="EC24" s="358"/>
      <c r="ED24" s="358"/>
      <c r="EE24" s="358"/>
      <c r="EF24" s="358"/>
      <c r="EG24" s="358"/>
      <c r="EH24" s="358"/>
      <c r="EI24" s="358"/>
      <c r="EJ24" s="358"/>
      <c r="EK24" s="358"/>
      <c r="EL24" s="358"/>
      <c r="EM24" s="358"/>
      <c r="EN24" s="358"/>
      <c r="EO24" s="358"/>
      <c r="EP24" s="358"/>
      <c r="EQ24" s="358"/>
      <c r="ER24" s="358"/>
      <c r="ES24" s="358"/>
      <c r="ET24" s="358"/>
      <c r="EU24" s="358"/>
      <c r="EV24" s="358"/>
      <c r="EW24" s="358"/>
      <c r="EX24" s="358"/>
      <c r="EY24" s="358"/>
      <c r="EZ24" s="358"/>
      <c r="FA24" s="358"/>
      <c r="FB24" s="358"/>
      <c r="FC24" s="358"/>
      <c r="FD24" s="358"/>
      <c r="FE24" s="358"/>
      <c r="FF24" s="358"/>
      <c r="FG24" s="358"/>
      <c r="FH24" s="358"/>
      <c r="FI24" s="358"/>
      <c r="FJ24" s="358"/>
      <c r="FK24" s="358"/>
      <c r="FL24" s="358"/>
      <c r="FM24" s="358"/>
      <c r="FN24" s="358"/>
      <c r="FO24" s="358"/>
      <c r="FP24" s="358"/>
      <c r="FQ24" s="358"/>
      <c r="FR24" s="358"/>
      <c r="FS24" s="358"/>
      <c r="FT24" s="358"/>
      <c r="FU24" s="358"/>
      <c r="FV24" s="358"/>
      <c r="FW24" s="358"/>
      <c r="FX24" s="358"/>
      <c r="FY24" s="358"/>
      <c r="FZ24" s="358"/>
      <c r="GA24" s="358"/>
      <c r="GB24" s="358"/>
      <c r="GC24" s="358"/>
      <c r="GD24" s="358"/>
      <c r="GE24" s="358"/>
      <c r="GF24" s="358"/>
      <c r="GG24" s="358"/>
      <c r="GH24" s="358"/>
      <c r="GI24" s="358"/>
      <c r="GJ24" s="358"/>
      <c r="GK24" s="358"/>
      <c r="GL24" s="358"/>
      <c r="GM24" s="358"/>
      <c r="GN24" s="358"/>
      <c r="GO24" s="358"/>
      <c r="GP24" s="358"/>
      <c r="GQ24" s="358"/>
      <c r="GR24" s="358"/>
      <c r="GS24" s="358"/>
      <c r="GT24" s="358"/>
      <c r="GU24" s="358"/>
      <c r="GV24" s="358"/>
      <c r="GW24" s="358"/>
      <c r="GX24" s="358"/>
      <c r="GY24" s="358"/>
      <c r="GZ24" s="358"/>
      <c r="HA24" s="358"/>
      <c r="HB24" s="358"/>
      <c r="HC24" s="358"/>
      <c r="HD24" s="358"/>
      <c r="HE24" s="358"/>
      <c r="HF24" s="358"/>
      <c r="HG24" s="358"/>
      <c r="HH24" s="358"/>
      <c r="HI24" s="358"/>
      <c r="HJ24" s="358"/>
      <c r="HK24" s="358"/>
      <c r="HL24" s="358"/>
      <c r="HM24" s="358"/>
      <c r="HN24" s="358"/>
      <c r="HO24" s="358"/>
      <c r="HP24" s="358"/>
      <c r="HQ24" s="358"/>
      <c r="HR24" s="358"/>
      <c r="HS24" s="358"/>
      <c r="HT24" s="358"/>
      <c r="HU24" s="358"/>
      <c r="HV24" s="358"/>
      <c r="HW24" s="358"/>
      <c r="HX24" s="358"/>
      <c r="HY24" s="358"/>
      <c r="HZ24" s="358"/>
      <c r="IA24" s="358"/>
      <c r="IB24" s="358"/>
      <c r="IC24" s="358"/>
      <c r="ID24" s="358"/>
      <c r="IE24" s="358"/>
      <c r="IF24" s="358"/>
      <c r="IG24" s="358"/>
      <c r="IH24" s="358"/>
      <c r="II24" s="358"/>
      <c r="IJ24" s="358"/>
      <c r="IK24" s="358"/>
      <c r="IL24" s="358"/>
      <c r="IM24" s="358"/>
      <c r="IN24" s="358"/>
      <c r="IO24" s="358"/>
      <c r="IP24" s="358"/>
      <c r="IQ24" s="358"/>
      <c r="IR24" s="358"/>
      <c r="IS24" s="358"/>
      <c r="IT24" s="358"/>
      <c r="IU24" s="358"/>
      <c r="IV24" s="358"/>
    </row>
    <row r="25" spans="2:256" s="109" customFormat="1" ht="15">
      <c r="B25" s="238">
        <f>IF('Capital Allowance (HP) - Main'!H13="","",'Capital Allowance (HP) - Main'!H13)</f>
      </c>
      <c r="C25" s="644"/>
      <c r="D25" s="116"/>
      <c r="E25" s="330">
        <f>IF('Capital Allowance (HP) - Main'!H14="","",'Capital Allowance (HP) - Main'!H14)</f>
      </c>
      <c r="F25" s="117"/>
      <c r="G25" s="307">
        <f>IF('Capital Allowance (HP) - Main'!H15="","",'Capital Allowance (HP) - Main'!H15)</f>
      </c>
      <c r="H25" s="301"/>
      <c r="I25" s="307">
        <f>IF('Capital Allowance (HP) - Main'!H17="","",'Capital Allowance (HP) - Main'!H17)</f>
      </c>
      <c r="J25" s="342">
        <f t="shared" si="0"/>
      </c>
      <c r="K25" s="343">
        <f t="shared" si="1"/>
      </c>
      <c r="L25" s="342">
        <f t="shared" si="2"/>
      </c>
      <c r="M25" s="117"/>
      <c r="N25" s="336">
        <f t="shared" si="3"/>
      </c>
      <c r="O25" s="358"/>
      <c r="P25" s="327"/>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c r="BA25" s="358"/>
      <c r="BB25" s="358"/>
      <c r="BC25" s="358"/>
      <c r="BD25" s="358"/>
      <c r="BE25" s="358"/>
      <c r="BF25" s="358"/>
      <c r="BG25" s="358"/>
      <c r="BH25" s="358"/>
      <c r="BI25" s="358"/>
      <c r="BJ25" s="358"/>
      <c r="BK25" s="358"/>
      <c r="BL25" s="358"/>
      <c r="BM25" s="358"/>
      <c r="BN25" s="358"/>
      <c r="BO25" s="358"/>
      <c r="BP25" s="358"/>
      <c r="BQ25" s="358"/>
      <c r="BR25" s="358"/>
      <c r="BS25" s="358"/>
      <c r="BT25" s="358"/>
      <c r="BU25" s="358"/>
      <c r="BV25" s="358"/>
      <c r="BW25" s="358"/>
      <c r="BX25" s="358"/>
      <c r="BY25" s="358"/>
      <c r="BZ25" s="358"/>
      <c r="CA25" s="358"/>
      <c r="CB25" s="358"/>
      <c r="CC25" s="358"/>
      <c r="CD25" s="358"/>
      <c r="CE25" s="358"/>
      <c r="CF25" s="358"/>
      <c r="CG25" s="358"/>
      <c r="CH25" s="358"/>
      <c r="CI25" s="358"/>
      <c r="CJ25" s="358"/>
      <c r="CK25" s="358"/>
      <c r="CL25" s="358"/>
      <c r="CM25" s="358"/>
      <c r="CN25" s="358"/>
      <c r="CO25" s="358"/>
      <c r="CP25" s="358"/>
      <c r="CQ25" s="358"/>
      <c r="CR25" s="358"/>
      <c r="CS25" s="358"/>
      <c r="CT25" s="358"/>
      <c r="CU25" s="358"/>
      <c r="CV25" s="358"/>
      <c r="CW25" s="358"/>
      <c r="CX25" s="358"/>
      <c r="CY25" s="358"/>
      <c r="CZ25" s="358"/>
      <c r="DA25" s="358"/>
      <c r="DB25" s="358"/>
      <c r="DC25" s="358"/>
      <c r="DD25" s="358"/>
      <c r="DE25" s="358"/>
      <c r="DF25" s="358"/>
      <c r="DG25" s="358"/>
      <c r="DH25" s="358"/>
      <c r="DI25" s="358"/>
      <c r="DJ25" s="358"/>
      <c r="DK25" s="358"/>
      <c r="DL25" s="358"/>
      <c r="DM25" s="358"/>
      <c r="DN25" s="358"/>
      <c r="DO25" s="358"/>
      <c r="DP25" s="358"/>
      <c r="DQ25" s="358"/>
      <c r="DR25" s="358"/>
      <c r="DS25" s="358"/>
      <c r="DT25" s="358"/>
      <c r="DU25" s="358"/>
      <c r="DV25" s="358"/>
      <c r="DW25" s="358"/>
      <c r="DX25" s="358"/>
      <c r="DY25" s="358"/>
      <c r="DZ25" s="358"/>
      <c r="EA25" s="358"/>
      <c r="EB25" s="358"/>
      <c r="EC25" s="358"/>
      <c r="ED25" s="358"/>
      <c r="EE25" s="358"/>
      <c r="EF25" s="358"/>
      <c r="EG25" s="358"/>
      <c r="EH25" s="358"/>
      <c r="EI25" s="358"/>
      <c r="EJ25" s="358"/>
      <c r="EK25" s="358"/>
      <c r="EL25" s="358"/>
      <c r="EM25" s="358"/>
      <c r="EN25" s="358"/>
      <c r="EO25" s="358"/>
      <c r="EP25" s="358"/>
      <c r="EQ25" s="358"/>
      <c r="ER25" s="358"/>
      <c r="ES25" s="358"/>
      <c r="ET25" s="358"/>
      <c r="EU25" s="358"/>
      <c r="EV25" s="358"/>
      <c r="EW25" s="358"/>
      <c r="EX25" s="358"/>
      <c r="EY25" s="358"/>
      <c r="EZ25" s="358"/>
      <c r="FA25" s="358"/>
      <c r="FB25" s="358"/>
      <c r="FC25" s="358"/>
      <c r="FD25" s="358"/>
      <c r="FE25" s="358"/>
      <c r="FF25" s="358"/>
      <c r="FG25" s="358"/>
      <c r="FH25" s="358"/>
      <c r="FI25" s="358"/>
      <c r="FJ25" s="358"/>
      <c r="FK25" s="358"/>
      <c r="FL25" s="358"/>
      <c r="FM25" s="358"/>
      <c r="FN25" s="358"/>
      <c r="FO25" s="358"/>
      <c r="FP25" s="358"/>
      <c r="FQ25" s="358"/>
      <c r="FR25" s="358"/>
      <c r="FS25" s="358"/>
      <c r="FT25" s="358"/>
      <c r="FU25" s="358"/>
      <c r="FV25" s="358"/>
      <c r="FW25" s="358"/>
      <c r="FX25" s="358"/>
      <c r="FY25" s="358"/>
      <c r="FZ25" s="358"/>
      <c r="GA25" s="358"/>
      <c r="GB25" s="358"/>
      <c r="GC25" s="358"/>
      <c r="GD25" s="358"/>
      <c r="GE25" s="358"/>
      <c r="GF25" s="358"/>
      <c r="GG25" s="358"/>
      <c r="GH25" s="358"/>
      <c r="GI25" s="358"/>
      <c r="GJ25" s="358"/>
      <c r="GK25" s="358"/>
      <c r="GL25" s="358"/>
      <c r="GM25" s="358"/>
      <c r="GN25" s="358"/>
      <c r="GO25" s="358"/>
      <c r="GP25" s="358"/>
      <c r="GQ25" s="358"/>
      <c r="GR25" s="358"/>
      <c r="GS25" s="358"/>
      <c r="GT25" s="358"/>
      <c r="GU25" s="358"/>
      <c r="GV25" s="358"/>
      <c r="GW25" s="358"/>
      <c r="GX25" s="358"/>
      <c r="GY25" s="358"/>
      <c r="GZ25" s="358"/>
      <c r="HA25" s="358"/>
      <c r="HB25" s="358"/>
      <c r="HC25" s="358"/>
      <c r="HD25" s="358"/>
      <c r="HE25" s="358"/>
      <c r="HF25" s="358"/>
      <c r="HG25" s="358"/>
      <c r="HH25" s="358"/>
      <c r="HI25" s="358"/>
      <c r="HJ25" s="358"/>
      <c r="HK25" s="358"/>
      <c r="HL25" s="358"/>
      <c r="HM25" s="358"/>
      <c r="HN25" s="358"/>
      <c r="HO25" s="358"/>
      <c r="HP25" s="358"/>
      <c r="HQ25" s="358"/>
      <c r="HR25" s="358"/>
      <c r="HS25" s="358"/>
      <c r="HT25" s="358"/>
      <c r="HU25" s="358"/>
      <c r="HV25" s="358"/>
      <c r="HW25" s="358"/>
      <c r="HX25" s="358"/>
      <c r="HY25" s="358"/>
      <c r="HZ25" s="358"/>
      <c r="IA25" s="358"/>
      <c r="IB25" s="358"/>
      <c r="IC25" s="358"/>
      <c r="ID25" s="358"/>
      <c r="IE25" s="358"/>
      <c r="IF25" s="358"/>
      <c r="IG25" s="358"/>
      <c r="IH25" s="358"/>
      <c r="II25" s="358"/>
      <c r="IJ25" s="358"/>
      <c r="IK25" s="358"/>
      <c r="IL25" s="358"/>
      <c r="IM25" s="358"/>
      <c r="IN25" s="358"/>
      <c r="IO25" s="358"/>
      <c r="IP25" s="358"/>
      <c r="IQ25" s="358"/>
      <c r="IR25" s="358"/>
      <c r="IS25" s="358"/>
      <c r="IT25" s="358"/>
      <c r="IU25" s="358"/>
      <c r="IV25" s="358"/>
    </row>
    <row r="26" spans="2:256" s="109" customFormat="1" ht="15">
      <c r="B26" s="238">
        <f>IF('Capital Allowance (HP) - Main'!J13="","",'Capital Allowance (HP) - Main'!J13)</f>
      </c>
      <c r="C26" s="644"/>
      <c r="D26" s="116"/>
      <c r="E26" s="330">
        <f>IF('Capital Allowance (HP) - Main'!J14="","",'Capital Allowance (HP) - Main'!J14)</f>
      </c>
      <c r="F26" s="117"/>
      <c r="G26" s="307">
        <f>IF('Capital Allowance (HP) - Main'!J15="","",'Capital Allowance (HP) - Main'!J15)</f>
      </c>
      <c r="H26" s="301"/>
      <c r="I26" s="307">
        <f>IF('Capital Allowance (HP) - Main'!J17="","",'Capital Allowance (HP) - Main'!J17)</f>
      </c>
      <c r="J26" s="342">
        <f t="shared" si="0"/>
      </c>
      <c r="K26" s="343">
        <f t="shared" si="1"/>
      </c>
      <c r="L26" s="342">
        <f t="shared" si="2"/>
      </c>
      <c r="M26" s="117"/>
      <c r="N26" s="336">
        <f t="shared" si="3"/>
      </c>
      <c r="O26" s="358"/>
      <c r="P26" s="327"/>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c r="BA26" s="358"/>
      <c r="BB26" s="358"/>
      <c r="BC26" s="358"/>
      <c r="BD26" s="358"/>
      <c r="BE26" s="358"/>
      <c r="BF26" s="358"/>
      <c r="BG26" s="358"/>
      <c r="BH26" s="358"/>
      <c r="BI26" s="358"/>
      <c r="BJ26" s="358"/>
      <c r="BK26" s="358"/>
      <c r="BL26" s="358"/>
      <c r="BM26" s="358"/>
      <c r="BN26" s="358"/>
      <c r="BO26" s="358"/>
      <c r="BP26" s="358"/>
      <c r="BQ26" s="358"/>
      <c r="BR26" s="358"/>
      <c r="BS26" s="358"/>
      <c r="BT26" s="358"/>
      <c r="BU26" s="358"/>
      <c r="BV26" s="358"/>
      <c r="BW26" s="358"/>
      <c r="BX26" s="358"/>
      <c r="BY26" s="358"/>
      <c r="BZ26" s="358"/>
      <c r="CA26" s="358"/>
      <c r="CB26" s="358"/>
      <c r="CC26" s="358"/>
      <c r="CD26" s="358"/>
      <c r="CE26" s="358"/>
      <c r="CF26" s="358"/>
      <c r="CG26" s="358"/>
      <c r="CH26" s="358"/>
      <c r="CI26" s="358"/>
      <c r="CJ26" s="358"/>
      <c r="CK26" s="358"/>
      <c r="CL26" s="358"/>
      <c r="CM26" s="358"/>
      <c r="CN26" s="358"/>
      <c r="CO26" s="358"/>
      <c r="CP26" s="358"/>
      <c r="CQ26" s="358"/>
      <c r="CR26" s="358"/>
      <c r="CS26" s="358"/>
      <c r="CT26" s="358"/>
      <c r="CU26" s="358"/>
      <c r="CV26" s="358"/>
      <c r="CW26" s="358"/>
      <c r="CX26" s="358"/>
      <c r="CY26" s="358"/>
      <c r="CZ26" s="358"/>
      <c r="DA26" s="358"/>
      <c r="DB26" s="358"/>
      <c r="DC26" s="358"/>
      <c r="DD26" s="358"/>
      <c r="DE26" s="358"/>
      <c r="DF26" s="358"/>
      <c r="DG26" s="358"/>
      <c r="DH26" s="358"/>
      <c r="DI26" s="358"/>
      <c r="DJ26" s="358"/>
      <c r="DK26" s="358"/>
      <c r="DL26" s="358"/>
      <c r="DM26" s="358"/>
      <c r="DN26" s="358"/>
      <c r="DO26" s="358"/>
      <c r="DP26" s="358"/>
      <c r="DQ26" s="358"/>
      <c r="DR26" s="358"/>
      <c r="DS26" s="358"/>
      <c r="DT26" s="358"/>
      <c r="DU26" s="358"/>
      <c r="DV26" s="358"/>
      <c r="DW26" s="358"/>
      <c r="DX26" s="358"/>
      <c r="DY26" s="358"/>
      <c r="DZ26" s="358"/>
      <c r="EA26" s="358"/>
      <c r="EB26" s="358"/>
      <c r="EC26" s="358"/>
      <c r="ED26" s="358"/>
      <c r="EE26" s="358"/>
      <c r="EF26" s="358"/>
      <c r="EG26" s="358"/>
      <c r="EH26" s="358"/>
      <c r="EI26" s="358"/>
      <c r="EJ26" s="358"/>
      <c r="EK26" s="358"/>
      <c r="EL26" s="358"/>
      <c r="EM26" s="358"/>
      <c r="EN26" s="358"/>
      <c r="EO26" s="358"/>
      <c r="EP26" s="358"/>
      <c r="EQ26" s="358"/>
      <c r="ER26" s="358"/>
      <c r="ES26" s="358"/>
      <c r="ET26" s="358"/>
      <c r="EU26" s="358"/>
      <c r="EV26" s="358"/>
      <c r="EW26" s="358"/>
      <c r="EX26" s="358"/>
      <c r="EY26" s="358"/>
      <c r="EZ26" s="358"/>
      <c r="FA26" s="358"/>
      <c r="FB26" s="358"/>
      <c r="FC26" s="358"/>
      <c r="FD26" s="358"/>
      <c r="FE26" s="358"/>
      <c r="FF26" s="358"/>
      <c r="FG26" s="358"/>
      <c r="FH26" s="358"/>
      <c r="FI26" s="358"/>
      <c r="FJ26" s="358"/>
      <c r="FK26" s="358"/>
      <c r="FL26" s="358"/>
      <c r="FM26" s="358"/>
      <c r="FN26" s="358"/>
      <c r="FO26" s="358"/>
      <c r="FP26" s="358"/>
      <c r="FQ26" s="358"/>
      <c r="FR26" s="358"/>
      <c r="FS26" s="358"/>
      <c r="FT26" s="358"/>
      <c r="FU26" s="358"/>
      <c r="FV26" s="358"/>
      <c r="FW26" s="358"/>
      <c r="FX26" s="358"/>
      <c r="FY26" s="358"/>
      <c r="FZ26" s="358"/>
      <c r="GA26" s="358"/>
      <c r="GB26" s="358"/>
      <c r="GC26" s="358"/>
      <c r="GD26" s="358"/>
      <c r="GE26" s="358"/>
      <c r="GF26" s="358"/>
      <c r="GG26" s="358"/>
      <c r="GH26" s="358"/>
      <c r="GI26" s="358"/>
      <c r="GJ26" s="358"/>
      <c r="GK26" s="358"/>
      <c r="GL26" s="358"/>
      <c r="GM26" s="358"/>
      <c r="GN26" s="358"/>
      <c r="GO26" s="358"/>
      <c r="GP26" s="358"/>
      <c r="GQ26" s="358"/>
      <c r="GR26" s="358"/>
      <c r="GS26" s="358"/>
      <c r="GT26" s="358"/>
      <c r="GU26" s="358"/>
      <c r="GV26" s="358"/>
      <c r="GW26" s="358"/>
      <c r="GX26" s="358"/>
      <c r="GY26" s="358"/>
      <c r="GZ26" s="358"/>
      <c r="HA26" s="358"/>
      <c r="HB26" s="358"/>
      <c r="HC26" s="358"/>
      <c r="HD26" s="358"/>
      <c r="HE26" s="358"/>
      <c r="HF26" s="358"/>
      <c r="HG26" s="358"/>
      <c r="HH26" s="358"/>
      <c r="HI26" s="358"/>
      <c r="HJ26" s="358"/>
      <c r="HK26" s="358"/>
      <c r="HL26" s="358"/>
      <c r="HM26" s="358"/>
      <c r="HN26" s="358"/>
      <c r="HO26" s="358"/>
      <c r="HP26" s="358"/>
      <c r="HQ26" s="358"/>
      <c r="HR26" s="358"/>
      <c r="HS26" s="358"/>
      <c r="HT26" s="358"/>
      <c r="HU26" s="358"/>
      <c r="HV26" s="358"/>
      <c r="HW26" s="358"/>
      <c r="HX26" s="358"/>
      <c r="HY26" s="358"/>
      <c r="HZ26" s="358"/>
      <c r="IA26" s="358"/>
      <c r="IB26" s="358"/>
      <c r="IC26" s="358"/>
      <c r="ID26" s="358"/>
      <c r="IE26" s="358"/>
      <c r="IF26" s="358"/>
      <c r="IG26" s="358"/>
      <c r="IH26" s="358"/>
      <c r="II26" s="358"/>
      <c r="IJ26" s="358"/>
      <c r="IK26" s="358"/>
      <c r="IL26" s="358"/>
      <c r="IM26" s="358"/>
      <c r="IN26" s="358"/>
      <c r="IO26" s="358"/>
      <c r="IP26" s="358"/>
      <c r="IQ26" s="358"/>
      <c r="IR26" s="358"/>
      <c r="IS26" s="358"/>
      <c r="IT26" s="358"/>
      <c r="IU26" s="358"/>
      <c r="IV26" s="358"/>
    </row>
    <row r="27" spans="2:256" s="109" customFormat="1" ht="15">
      <c r="B27" s="238">
        <f>IF('Capital Allowance (HP) - Main'!L13="","",'Capital Allowance (HP) - Main'!L13)</f>
      </c>
      <c r="C27" s="644"/>
      <c r="D27" s="116"/>
      <c r="E27" s="330">
        <f>IF('Capital Allowance (HP) - Main'!L14="","",'Capital Allowance (HP) - Main'!L14)</f>
      </c>
      <c r="F27" s="117"/>
      <c r="G27" s="307">
        <f>IF('Capital Allowance (HP) - Main'!L15="","",'Capital Allowance (HP) - Main'!L15)</f>
      </c>
      <c r="H27" s="301"/>
      <c r="I27" s="307">
        <f>IF('Capital Allowance (HP) - Main'!L17="","",'Capital Allowance (HP) - Main'!L17)</f>
      </c>
      <c r="J27" s="342">
        <f t="shared" si="0"/>
      </c>
      <c r="K27" s="343">
        <f t="shared" si="1"/>
      </c>
      <c r="L27" s="342">
        <f t="shared" si="2"/>
      </c>
      <c r="M27" s="117"/>
      <c r="N27" s="336">
        <f t="shared" si="3"/>
      </c>
      <c r="O27" s="358"/>
      <c r="P27" s="327"/>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c r="BA27" s="358"/>
      <c r="BB27" s="358"/>
      <c r="BC27" s="358"/>
      <c r="BD27" s="358"/>
      <c r="BE27" s="358"/>
      <c r="BF27" s="358"/>
      <c r="BG27" s="358"/>
      <c r="BH27" s="358"/>
      <c r="BI27" s="358"/>
      <c r="BJ27" s="358"/>
      <c r="BK27" s="358"/>
      <c r="BL27" s="358"/>
      <c r="BM27" s="358"/>
      <c r="BN27" s="358"/>
      <c r="BO27" s="358"/>
      <c r="BP27" s="358"/>
      <c r="BQ27" s="358"/>
      <c r="BR27" s="358"/>
      <c r="BS27" s="358"/>
      <c r="BT27" s="358"/>
      <c r="BU27" s="358"/>
      <c r="BV27" s="358"/>
      <c r="BW27" s="358"/>
      <c r="BX27" s="358"/>
      <c r="BY27" s="358"/>
      <c r="BZ27" s="358"/>
      <c r="CA27" s="358"/>
      <c r="CB27" s="358"/>
      <c r="CC27" s="358"/>
      <c r="CD27" s="358"/>
      <c r="CE27" s="358"/>
      <c r="CF27" s="358"/>
      <c r="CG27" s="358"/>
      <c r="CH27" s="358"/>
      <c r="CI27" s="358"/>
      <c r="CJ27" s="358"/>
      <c r="CK27" s="358"/>
      <c r="CL27" s="358"/>
      <c r="CM27" s="358"/>
      <c r="CN27" s="358"/>
      <c r="CO27" s="358"/>
      <c r="CP27" s="358"/>
      <c r="CQ27" s="358"/>
      <c r="CR27" s="358"/>
      <c r="CS27" s="358"/>
      <c r="CT27" s="358"/>
      <c r="CU27" s="358"/>
      <c r="CV27" s="358"/>
      <c r="CW27" s="358"/>
      <c r="CX27" s="358"/>
      <c r="CY27" s="358"/>
      <c r="CZ27" s="358"/>
      <c r="DA27" s="358"/>
      <c r="DB27" s="358"/>
      <c r="DC27" s="358"/>
      <c r="DD27" s="358"/>
      <c r="DE27" s="358"/>
      <c r="DF27" s="358"/>
      <c r="DG27" s="358"/>
      <c r="DH27" s="358"/>
      <c r="DI27" s="358"/>
      <c r="DJ27" s="358"/>
      <c r="DK27" s="358"/>
      <c r="DL27" s="358"/>
      <c r="DM27" s="358"/>
      <c r="DN27" s="358"/>
      <c r="DO27" s="358"/>
      <c r="DP27" s="358"/>
      <c r="DQ27" s="358"/>
      <c r="DR27" s="358"/>
      <c r="DS27" s="358"/>
      <c r="DT27" s="358"/>
      <c r="DU27" s="358"/>
      <c r="DV27" s="358"/>
      <c r="DW27" s="358"/>
      <c r="DX27" s="358"/>
      <c r="DY27" s="358"/>
      <c r="DZ27" s="358"/>
      <c r="EA27" s="358"/>
      <c r="EB27" s="358"/>
      <c r="EC27" s="358"/>
      <c r="ED27" s="358"/>
      <c r="EE27" s="358"/>
      <c r="EF27" s="358"/>
      <c r="EG27" s="358"/>
      <c r="EH27" s="358"/>
      <c r="EI27" s="358"/>
      <c r="EJ27" s="358"/>
      <c r="EK27" s="358"/>
      <c r="EL27" s="358"/>
      <c r="EM27" s="358"/>
      <c r="EN27" s="358"/>
      <c r="EO27" s="358"/>
      <c r="EP27" s="358"/>
      <c r="EQ27" s="358"/>
      <c r="ER27" s="358"/>
      <c r="ES27" s="358"/>
      <c r="ET27" s="358"/>
      <c r="EU27" s="358"/>
      <c r="EV27" s="358"/>
      <c r="EW27" s="358"/>
      <c r="EX27" s="358"/>
      <c r="EY27" s="358"/>
      <c r="EZ27" s="358"/>
      <c r="FA27" s="358"/>
      <c r="FB27" s="358"/>
      <c r="FC27" s="358"/>
      <c r="FD27" s="358"/>
      <c r="FE27" s="358"/>
      <c r="FF27" s="358"/>
      <c r="FG27" s="358"/>
      <c r="FH27" s="358"/>
      <c r="FI27" s="358"/>
      <c r="FJ27" s="358"/>
      <c r="FK27" s="358"/>
      <c r="FL27" s="358"/>
      <c r="FM27" s="358"/>
      <c r="FN27" s="358"/>
      <c r="FO27" s="358"/>
      <c r="FP27" s="358"/>
      <c r="FQ27" s="358"/>
      <c r="FR27" s="358"/>
      <c r="FS27" s="358"/>
      <c r="FT27" s="358"/>
      <c r="FU27" s="358"/>
      <c r="FV27" s="358"/>
      <c r="FW27" s="358"/>
      <c r="FX27" s="358"/>
      <c r="FY27" s="358"/>
      <c r="FZ27" s="358"/>
      <c r="GA27" s="358"/>
      <c r="GB27" s="358"/>
      <c r="GC27" s="358"/>
      <c r="GD27" s="358"/>
      <c r="GE27" s="358"/>
      <c r="GF27" s="358"/>
      <c r="GG27" s="358"/>
      <c r="GH27" s="358"/>
      <c r="GI27" s="358"/>
      <c r="GJ27" s="358"/>
      <c r="GK27" s="358"/>
      <c r="GL27" s="358"/>
      <c r="GM27" s="358"/>
      <c r="GN27" s="358"/>
      <c r="GO27" s="358"/>
      <c r="GP27" s="358"/>
      <c r="GQ27" s="358"/>
      <c r="GR27" s="358"/>
      <c r="GS27" s="358"/>
      <c r="GT27" s="358"/>
      <c r="GU27" s="358"/>
      <c r="GV27" s="358"/>
      <c r="GW27" s="358"/>
      <c r="GX27" s="358"/>
      <c r="GY27" s="358"/>
      <c r="GZ27" s="358"/>
      <c r="HA27" s="358"/>
      <c r="HB27" s="358"/>
      <c r="HC27" s="358"/>
      <c r="HD27" s="358"/>
      <c r="HE27" s="358"/>
      <c r="HF27" s="358"/>
      <c r="HG27" s="358"/>
      <c r="HH27" s="358"/>
      <c r="HI27" s="358"/>
      <c r="HJ27" s="358"/>
      <c r="HK27" s="358"/>
      <c r="HL27" s="358"/>
      <c r="HM27" s="358"/>
      <c r="HN27" s="358"/>
      <c r="HO27" s="358"/>
      <c r="HP27" s="358"/>
      <c r="HQ27" s="358"/>
      <c r="HR27" s="358"/>
      <c r="HS27" s="358"/>
      <c r="HT27" s="358"/>
      <c r="HU27" s="358"/>
      <c r="HV27" s="358"/>
      <c r="HW27" s="358"/>
      <c r="HX27" s="358"/>
      <c r="HY27" s="358"/>
      <c r="HZ27" s="358"/>
      <c r="IA27" s="358"/>
      <c r="IB27" s="358"/>
      <c r="IC27" s="358"/>
      <c r="ID27" s="358"/>
      <c r="IE27" s="358"/>
      <c r="IF27" s="358"/>
      <c r="IG27" s="358"/>
      <c r="IH27" s="358"/>
      <c r="II27" s="358"/>
      <c r="IJ27" s="358"/>
      <c r="IK27" s="358"/>
      <c r="IL27" s="358"/>
      <c r="IM27" s="358"/>
      <c r="IN27" s="358"/>
      <c r="IO27" s="358"/>
      <c r="IP27" s="358"/>
      <c r="IQ27" s="358"/>
      <c r="IR27" s="358"/>
      <c r="IS27" s="358"/>
      <c r="IT27" s="358"/>
      <c r="IU27" s="358"/>
      <c r="IV27" s="358"/>
    </row>
    <row r="28" spans="2:256" s="109" customFormat="1" ht="15">
      <c r="B28" s="238">
        <f>IF('Capital Allowance (HP) - Main'!N13="","",'Capital Allowance (HP) - Main'!N13)</f>
      </c>
      <c r="C28" s="644"/>
      <c r="D28" s="116"/>
      <c r="E28" s="330">
        <f>IF('Capital Allowance (HP) - Main'!N14="","",'Capital Allowance (HP) - Main'!N14)</f>
      </c>
      <c r="F28" s="117"/>
      <c r="G28" s="307">
        <f>IF('Capital Allowance (HP) - Main'!N15="","",'Capital Allowance (HP) - Main'!N15)</f>
      </c>
      <c r="H28" s="301"/>
      <c r="I28" s="307">
        <f>IF('Capital Allowance (HP) - Main'!N17="","",'Capital Allowance (HP) - Main'!N17)</f>
      </c>
      <c r="J28" s="342">
        <f t="shared" si="0"/>
      </c>
      <c r="K28" s="343">
        <f t="shared" si="1"/>
      </c>
      <c r="L28" s="342">
        <f t="shared" si="2"/>
      </c>
      <c r="M28" s="117"/>
      <c r="N28" s="336">
        <f t="shared" si="3"/>
      </c>
      <c r="O28" s="358"/>
      <c r="P28" s="327"/>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c r="BA28" s="358"/>
      <c r="BB28" s="358"/>
      <c r="BC28" s="358"/>
      <c r="BD28" s="358"/>
      <c r="BE28" s="358"/>
      <c r="BF28" s="358"/>
      <c r="BG28" s="358"/>
      <c r="BH28" s="358"/>
      <c r="BI28" s="358"/>
      <c r="BJ28" s="358"/>
      <c r="BK28" s="358"/>
      <c r="BL28" s="358"/>
      <c r="BM28" s="358"/>
      <c r="BN28" s="358"/>
      <c r="BO28" s="358"/>
      <c r="BP28" s="358"/>
      <c r="BQ28" s="358"/>
      <c r="BR28" s="358"/>
      <c r="BS28" s="358"/>
      <c r="BT28" s="358"/>
      <c r="BU28" s="358"/>
      <c r="BV28" s="358"/>
      <c r="BW28" s="358"/>
      <c r="BX28" s="358"/>
      <c r="BY28" s="358"/>
      <c r="BZ28" s="358"/>
      <c r="CA28" s="358"/>
      <c r="CB28" s="358"/>
      <c r="CC28" s="358"/>
      <c r="CD28" s="358"/>
      <c r="CE28" s="358"/>
      <c r="CF28" s="358"/>
      <c r="CG28" s="358"/>
      <c r="CH28" s="358"/>
      <c r="CI28" s="358"/>
      <c r="CJ28" s="358"/>
      <c r="CK28" s="358"/>
      <c r="CL28" s="358"/>
      <c r="CM28" s="358"/>
      <c r="CN28" s="358"/>
      <c r="CO28" s="358"/>
      <c r="CP28" s="358"/>
      <c r="CQ28" s="358"/>
      <c r="CR28" s="358"/>
      <c r="CS28" s="358"/>
      <c r="CT28" s="358"/>
      <c r="CU28" s="358"/>
      <c r="CV28" s="358"/>
      <c r="CW28" s="358"/>
      <c r="CX28" s="358"/>
      <c r="CY28" s="358"/>
      <c r="CZ28" s="358"/>
      <c r="DA28" s="358"/>
      <c r="DB28" s="358"/>
      <c r="DC28" s="358"/>
      <c r="DD28" s="358"/>
      <c r="DE28" s="358"/>
      <c r="DF28" s="358"/>
      <c r="DG28" s="358"/>
      <c r="DH28" s="358"/>
      <c r="DI28" s="358"/>
      <c r="DJ28" s="358"/>
      <c r="DK28" s="358"/>
      <c r="DL28" s="358"/>
      <c r="DM28" s="358"/>
      <c r="DN28" s="358"/>
      <c r="DO28" s="358"/>
      <c r="DP28" s="358"/>
      <c r="DQ28" s="358"/>
      <c r="DR28" s="358"/>
      <c r="DS28" s="358"/>
      <c r="DT28" s="358"/>
      <c r="DU28" s="358"/>
      <c r="DV28" s="358"/>
      <c r="DW28" s="358"/>
      <c r="DX28" s="358"/>
      <c r="DY28" s="358"/>
      <c r="DZ28" s="358"/>
      <c r="EA28" s="358"/>
      <c r="EB28" s="358"/>
      <c r="EC28" s="358"/>
      <c r="ED28" s="358"/>
      <c r="EE28" s="358"/>
      <c r="EF28" s="358"/>
      <c r="EG28" s="358"/>
      <c r="EH28" s="358"/>
      <c r="EI28" s="358"/>
      <c r="EJ28" s="358"/>
      <c r="EK28" s="358"/>
      <c r="EL28" s="358"/>
      <c r="EM28" s="358"/>
      <c r="EN28" s="358"/>
      <c r="EO28" s="358"/>
      <c r="EP28" s="358"/>
      <c r="EQ28" s="358"/>
      <c r="ER28" s="358"/>
      <c r="ES28" s="358"/>
      <c r="ET28" s="358"/>
      <c r="EU28" s="358"/>
      <c r="EV28" s="358"/>
      <c r="EW28" s="358"/>
      <c r="EX28" s="358"/>
      <c r="EY28" s="358"/>
      <c r="EZ28" s="358"/>
      <c r="FA28" s="358"/>
      <c r="FB28" s="358"/>
      <c r="FC28" s="358"/>
      <c r="FD28" s="358"/>
      <c r="FE28" s="358"/>
      <c r="FF28" s="358"/>
      <c r="FG28" s="358"/>
      <c r="FH28" s="358"/>
      <c r="FI28" s="358"/>
      <c r="FJ28" s="358"/>
      <c r="FK28" s="358"/>
      <c r="FL28" s="358"/>
      <c r="FM28" s="358"/>
      <c r="FN28" s="358"/>
      <c r="FO28" s="358"/>
      <c r="FP28" s="358"/>
      <c r="FQ28" s="358"/>
      <c r="FR28" s="358"/>
      <c r="FS28" s="358"/>
      <c r="FT28" s="358"/>
      <c r="FU28" s="358"/>
      <c r="FV28" s="358"/>
      <c r="FW28" s="358"/>
      <c r="FX28" s="358"/>
      <c r="FY28" s="358"/>
      <c r="FZ28" s="358"/>
      <c r="GA28" s="358"/>
      <c r="GB28" s="358"/>
      <c r="GC28" s="358"/>
      <c r="GD28" s="358"/>
      <c r="GE28" s="358"/>
      <c r="GF28" s="358"/>
      <c r="GG28" s="358"/>
      <c r="GH28" s="358"/>
      <c r="GI28" s="358"/>
      <c r="GJ28" s="358"/>
      <c r="GK28" s="358"/>
      <c r="GL28" s="358"/>
      <c r="GM28" s="358"/>
      <c r="GN28" s="358"/>
      <c r="GO28" s="358"/>
      <c r="GP28" s="358"/>
      <c r="GQ28" s="358"/>
      <c r="GR28" s="358"/>
      <c r="GS28" s="358"/>
      <c r="GT28" s="358"/>
      <c r="GU28" s="358"/>
      <c r="GV28" s="358"/>
      <c r="GW28" s="358"/>
      <c r="GX28" s="358"/>
      <c r="GY28" s="358"/>
      <c r="GZ28" s="358"/>
      <c r="HA28" s="358"/>
      <c r="HB28" s="358"/>
      <c r="HC28" s="358"/>
      <c r="HD28" s="358"/>
      <c r="HE28" s="358"/>
      <c r="HF28" s="358"/>
      <c r="HG28" s="358"/>
      <c r="HH28" s="358"/>
      <c r="HI28" s="358"/>
      <c r="HJ28" s="358"/>
      <c r="HK28" s="358"/>
      <c r="HL28" s="358"/>
      <c r="HM28" s="358"/>
      <c r="HN28" s="358"/>
      <c r="HO28" s="358"/>
      <c r="HP28" s="358"/>
      <c r="HQ28" s="358"/>
      <c r="HR28" s="358"/>
      <c r="HS28" s="358"/>
      <c r="HT28" s="358"/>
      <c r="HU28" s="358"/>
      <c r="HV28" s="358"/>
      <c r="HW28" s="358"/>
      <c r="HX28" s="358"/>
      <c r="HY28" s="358"/>
      <c r="HZ28" s="358"/>
      <c r="IA28" s="358"/>
      <c r="IB28" s="358"/>
      <c r="IC28" s="358"/>
      <c r="ID28" s="358"/>
      <c r="IE28" s="358"/>
      <c r="IF28" s="358"/>
      <c r="IG28" s="358"/>
      <c r="IH28" s="358"/>
      <c r="II28" s="358"/>
      <c r="IJ28" s="358"/>
      <c r="IK28" s="358"/>
      <c r="IL28" s="358"/>
      <c r="IM28" s="358"/>
      <c r="IN28" s="358"/>
      <c r="IO28" s="358"/>
      <c r="IP28" s="358"/>
      <c r="IQ28" s="358"/>
      <c r="IR28" s="358"/>
      <c r="IS28" s="358"/>
      <c r="IT28" s="358"/>
      <c r="IU28" s="358"/>
      <c r="IV28" s="358"/>
    </row>
    <row r="29" spans="2:256" s="109" customFormat="1" ht="15">
      <c r="B29" s="238">
        <f>IF('Capital Allowance (HP) - Main'!P13="","",'Capital Allowance (HP) - Main'!P13)</f>
      </c>
      <c r="C29" s="644"/>
      <c r="D29" s="113"/>
      <c r="E29" s="330">
        <f>IF('Capital Allowance (HP) - Main'!P14="","",'Capital Allowance (HP) - Main'!P14)</f>
      </c>
      <c r="F29" s="113"/>
      <c r="G29" s="307">
        <f>IF('Capital Allowance (HP) - Main'!P15="","",'Capital Allowance (HP) - Main'!P15)</f>
      </c>
      <c r="H29" s="301"/>
      <c r="I29" s="307">
        <f>IF('Capital Allowance (HP) - Main'!P17="","",'Capital Allowance (HP) - Main'!P17)</f>
      </c>
      <c r="J29" s="342">
        <f t="shared" si="0"/>
      </c>
      <c r="K29" s="343">
        <f t="shared" si="1"/>
      </c>
      <c r="L29" s="342">
        <f t="shared" si="2"/>
      </c>
      <c r="M29" s="113"/>
      <c r="N29" s="336">
        <f t="shared" si="3"/>
      </c>
      <c r="O29" s="358"/>
      <c r="P29" s="327"/>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358"/>
      <c r="BE29" s="358"/>
      <c r="BF29" s="358"/>
      <c r="BG29" s="358"/>
      <c r="BH29" s="358"/>
      <c r="BI29" s="358"/>
      <c r="BJ29" s="358"/>
      <c r="BK29" s="358"/>
      <c r="BL29" s="358"/>
      <c r="BM29" s="358"/>
      <c r="BN29" s="358"/>
      <c r="BO29" s="358"/>
      <c r="BP29" s="358"/>
      <c r="BQ29" s="358"/>
      <c r="BR29" s="358"/>
      <c r="BS29" s="358"/>
      <c r="BT29" s="358"/>
      <c r="BU29" s="358"/>
      <c r="BV29" s="358"/>
      <c r="BW29" s="358"/>
      <c r="BX29" s="358"/>
      <c r="BY29" s="358"/>
      <c r="BZ29" s="358"/>
      <c r="CA29" s="358"/>
      <c r="CB29" s="358"/>
      <c r="CC29" s="358"/>
      <c r="CD29" s="358"/>
      <c r="CE29" s="358"/>
      <c r="CF29" s="358"/>
      <c r="CG29" s="358"/>
      <c r="CH29" s="358"/>
      <c r="CI29" s="358"/>
      <c r="CJ29" s="358"/>
      <c r="CK29" s="358"/>
      <c r="CL29" s="358"/>
      <c r="CM29" s="358"/>
      <c r="CN29" s="358"/>
      <c r="CO29" s="358"/>
      <c r="CP29" s="358"/>
      <c r="CQ29" s="358"/>
      <c r="CR29" s="358"/>
      <c r="CS29" s="358"/>
      <c r="CT29" s="358"/>
      <c r="CU29" s="358"/>
      <c r="CV29" s="358"/>
      <c r="CW29" s="358"/>
      <c r="CX29" s="358"/>
      <c r="CY29" s="358"/>
      <c r="CZ29" s="358"/>
      <c r="DA29" s="358"/>
      <c r="DB29" s="358"/>
      <c r="DC29" s="358"/>
      <c r="DD29" s="358"/>
      <c r="DE29" s="358"/>
      <c r="DF29" s="358"/>
      <c r="DG29" s="358"/>
      <c r="DH29" s="358"/>
      <c r="DI29" s="358"/>
      <c r="DJ29" s="358"/>
      <c r="DK29" s="358"/>
      <c r="DL29" s="358"/>
      <c r="DM29" s="358"/>
      <c r="DN29" s="358"/>
      <c r="DO29" s="358"/>
      <c r="DP29" s="358"/>
      <c r="DQ29" s="358"/>
      <c r="DR29" s="358"/>
      <c r="DS29" s="358"/>
      <c r="DT29" s="358"/>
      <c r="DU29" s="358"/>
      <c r="DV29" s="358"/>
      <c r="DW29" s="358"/>
      <c r="DX29" s="358"/>
      <c r="DY29" s="358"/>
      <c r="DZ29" s="358"/>
      <c r="EA29" s="358"/>
      <c r="EB29" s="358"/>
      <c r="EC29" s="358"/>
      <c r="ED29" s="358"/>
      <c r="EE29" s="358"/>
      <c r="EF29" s="358"/>
      <c r="EG29" s="358"/>
      <c r="EH29" s="358"/>
      <c r="EI29" s="358"/>
      <c r="EJ29" s="358"/>
      <c r="EK29" s="358"/>
      <c r="EL29" s="358"/>
      <c r="EM29" s="358"/>
      <c r="EN29" s="358"/>
      <c r="EO29" s="358"/>
      <c r="EP29" s="358"/>
      <c r="EQ29" s="358"/>
      <c r="ER29" s="358"/>
      <c r="ES29" s="358"/>
      <c r="ET29" s="358"/>
      <c r="EU29" s="358"/>
      <c r="EV29" s="358"/>
      <c r="EW29" s="358"/>
      <c r="EX29" s="358"/>
      <c r="EY29" s="358"/>
      <c r="EZ29" s="358"/>
      <c r="FA29" s="358"/>
      <c r="FB29" s="358"/>
      <c r="FC29" s="358"/>
      <c r="FD29" s="358"/>
      <c r="FE29" s="358"/>
      <c r="FF29" s="358"/>
      <c r="FG29" s="358"/>
      <c r="FH29" s="358"/>
      <c r="FI29" s="358"/>
      <c r="FJ29" s="358"/>
      <c r="FK29" s="358"/>
      <c r="FL29" s="358"/>
      <c r="FM29" s="358"/>
      <c r="FN29" s="358"/>
      <c r="FO29" s="358"/>
      <c r="FP29" s="358"/>
      <c r="FQ29" s="358"/>
      <c r="FR29" s="358"/>
      <c r="FS29" s="358"/>
      <c r="FT29" s="358"/>
      <c r="FU29" s="358"/>
      <c r="FV29" s="358"/>
      <c r="FW29" s="358"/>
      <c r="FX29" s="358"/>
      <c r="FY29" s="358"/>
      <c r="FZ29" s="358"/>
      <c r="GA29" s="358"/>
      <c r="GB29" s="358"/>
      <c r="GC29" s="358"/>
      <c r="GD29" s="358"/>
      <c r="GE29" s="358"/>
      <c r="GF29" s="358"/>
      <c r="GG29" s="358"/>
      <c r="GH29" s="358"/>
      <c r="GI29" s="358"/>
      <c r="GJ29" s="358"/>
      <c r="GK29" s="358"/>
      <c r="GL29" s="358"/>
      <c r="GM29" s="358"/>
      <c r="GN29" s="358"/>
      <c r="GO29" s="358"/>
      <c r="GP29" s="358"/>
      <c r="GQ29" s="358"/>
      <c r="GR29" s="358"/>
      <c r="GS29" s="358"/>
      <c r="GT29" s="358"/>
      <c r="GU29" s="358"/>
      <c r="GV29" s="358"/>
      <c r="GW29" s="358"/>
      <c r="GX29" s="358"/>
      <c r="GY29" s="358"/>
      <c r="GZ29" s="358"/>
      <c r="HA29" s="358"/>
      <c r="HB29" s="358"/>
      <c r="HC29" s="358"/>
      <c r="HD29" s="358"/>
      <c r="HE29" s="358"/>
      <c r="HF29" s="358"/>
      <c r="HG29" s="358"/>
      <c r="HH29" s="358"/>
      <c r="HI29" s="358"/>
      <c r="HJ29" s="358"/>
      <c r="HK29" s="358"/>
      <c r="HL29" s="358"/>
      <c r="HM29" s="358"/>
      <c r="HN29" s="358"/>
      <c r="HO29" s="358"/>
      <c r="HP29" s="358"/>
      <c r="HQ29" s="358"/>
      <c r="HR29" s="358"/>
      <c r="HS29" s="358"/>
      <c r="HT29" s="358"/>
      <c r="HU29" s="358"/>
      <c r="HV29" s="358"/>
      <c r="HW29" s="358"/>
      <c r="HX29" s="358"/>
      <c r="HY29" s="358"/>
      <c r="HZ29" s="358"/>
      <c r="IA29" s="358"/>
      <c r="IB29" s="358"/>
      <c r="IC29" s="358"/>
      <c r="ID29" s="358"/>
      <c r="IE29" s="358"/>
      <c r="IF29" s="358"/>
      <c r="IG29" s="358"/>
      <c r="IH29" s="358"/>
      <c r="II29" s="358"/>
      <c r="IJ29" s="358"/>
      <c r="IK29" s="358"/>
      <c r="IL29" s="358"/>
      <c r="IM29" s="358"/>
      <c r="IN29" s="358"/>
      <c r="IO29" s="358"/>
      <c r="IP29" s="358"/>
      <c r="IQ29" s="358"/>
      <c r="IR29" s="358"/>
      <c r="IS29" s="358"/>
      <c r="IT29" s="358"/>
      <c r="IU29" s="358"/>
      <c r="IV29" s="358"/>
    </row>
    <row r="30" spans="2:256" s="109" customFormat="1" ht="15">
      <c r="B30" s="238">
        <f>IF('Capital Allowance (HP) - Main'!R13="","",'Capital Allowance (HP) - Main'!R13)</f>
      </c>
      <c r="C30" s="644"/>
      <c r="D30" s="113"/>
      <c r="E30" s="330">
        <f>IF('Capital Allowance (HP) - Main'!R14="","",'Capital Allowance (HP) - Main'!R14)</f>
      </c>
      <c r="F30" s="113"/>
      <c r="G30" s="307">
        <f>IF('Capital Allowance (HP) - Main'!R15="","",'Capital Allowance (HP) - Main'!R15)</f>
      </c>
      <c r="H30" s="301"/>
      <c r="I30" s="307">
        <f>IF('Capital Allowance (HP) - Main'!R17="","",'Capital Allowance (HP) - Main'!R17)</f>
      </c>
      <c r="J30" s="342">
        <f t="shared" si="0"/>
      </c>
      <c r="K30" s="343">
        <f t="shared" si="1"/>
      </c>
      <c r="L30" s="342">
        <f t="shared" si="2"/>
      </c>
      <c r="M30" s="113"/>
      <c r="N30" s="336">
        <f t="shared" si="3"/>
      </c>
      <c r="O30" s="358"/>
      <c r="P30" s="327"/>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358"/>
      <c r="BE30" s="358"/>
      <c r="BF30" s="358"/>
      <c r="BG30" s="358"/>
      <c r="BH30" s="358"/>
      <c r="BI30" s="358"/>
      <c r="BJ30" s="358"/>
      <c r="BK30" s="358"/>
      <c r="BL30" s="358"/>
      <c r="BM30" s="358"/>
      <c r="BN30" s="358"/>
      <c r="BO30" s="358"/>
      <c r="BP30" s="358"/>
      <c r="BQ30" s="358"/>
      <c r="BR30" s="358"/>
      <c r="BS30" s="358"/>
      <c r="BT30" s="358"/>
      <c r="BU30" s="358"/>
      <c r="BV30" s="358"/>
      <c r="BW30" s="358"/>
      <c r="BX30" s="358"/>
      <c r="BY30" s="358"/>
      <c r="BZ30" s="358"/>
      <c r="CA30" s="358"/>
      <c r="CB30" s="358"/>
      <c r="CC30" s="358"/>
      <c r="CD30" s="358"/>
      <c r="CE30" s="358"/>
      <c r="CF30" s="358"/>
      <c r="CG30" s="358"/>
      <c r="CH30" s="358"/>
      <c r="CI30" s="358"/>
      <c r="CJ30" s="358"/>
      <c r="CK30" s="358"/>
      <c r="CL30" s="358"/>
      <c r="CM30" s="358"/>
      <c r="CN30" s="358"/>
      <c r="CO30" s="358"/>
      <c r="CP30" s="358"/>
      <c r="CQ30" s="358"/>
      <c r="CR30" s="358"/>
      <c r="CS30" s="358"/>
      <c r="CT30" s="358"/>
      <c r="CU30" s="358"/>
      <c r="CV30" s="358"/>
      <c r="CW30" s="358"/>
      <c r="CX30" s="358"/>
      <c r="CY30" s="358"/>
      <c r="CZ30" s="358"/>
      <c r="DA30" s="358"/>
      <c r="DB30" s="358"/>
      <c r="DC30" s="358"/>
      <c r="DD30" s="358"/>
      <c r="DE30" s="358"/>
      <c r="DF30" s="358"/>
      <c r="DG30" s="358"/>
      <c r="DH30" s="358"/>
      <c r="DI30" s="358"/>
      <c r="DJ30" s="358"/>
      <c r="DK30" s="358"/>
      <c r="DL30" s="358"/>
      <c r="DM30" s="358"/>
      <c r="DN30" s="358"/>
      <c r="DO30" s="358"/>
      <c r="DP30" s="358"/>
      <c r="DQ30" s="358"/>
      <c r="DR30" s="358"/>
      <c r="DS30" s="358"/>
      <c r="DT30" s="358"/>
      <c r="DU30" s="358"/>
      <c r="DV30" s="358"/>
      <c r="DW30" s="358"/>
      <c r="DX30" s="358"/>
      <c r="DY30" s="358"/>
      <c r="DZ30" s="358"/>
      <c r="EA30" s="358"/>
      <c r="EB30" s="358"/>
      <c r="EC30" s="358"/>
      <c r="ED30" s="358"/>
      <c r="EE30" s="358"/>
      <c r="EF30" s="358"/>
      <c r="EG30" s="358"/>
      <c r="EH30" s="358"/>
      <c r="EI30" s="358"/>
      <c r="EJ30" s="358"/>
      <c r="EK30" s="358"/>
      <c r="EL30" s="358"/>
      <c r="EM30" s="358"/>
      <c r="EN30" s="358"/>
      <c r="EO30" s="358"/>
      <c r="EP30" s="358"/>
      <c r="EQ30" s="358"/>
      <c r="ER30" s="358"/>
      <c r="ES30" s="358"/>
      <c r="ET30" s="358"/>
      <c r="EU30" s="358"/>
      <c r="EV30" s="358"/>
      <c r="EW30" s="358"/>
      <c r="EX30" s="358"/>
      <c r="EY30" s="358"/>
      <c r="EZ30" s="358"/>
      <c r="FA30" s="358"/>
      <c r="FB30" s="358"/>
      <c r="FC30" s="358"/>
      <c r="FD30" s="358"/>
      <c r="FE30" s="358"/>
      <c r="FF30" s="358"/>
      <c r="FG30" s="358"/>
      <c r="FH30" s="358"/>
      <c r="FI30" s="358"/>
      <c r="FJ30" s="358"/>
      <c r="FK30" s="358"/>
      <c r="FL30" s="358"/>
      <c r="FM30" s="358"/>
      <c r="FN30" s="358"/>
      <c r="FO30" s="358"/>
      <c r="FP30" s="358"/>
      <c r="FQ30" s="358"/>
      <c r="FR30" s="358"/>
      <c r="FS30" s="358"/>
      <c r="FT30" s="358"/>
      <c r="FU30" s="358"/>
      <c r="FV30" s="358"/>
      <c r="FW30" s="358"/>
      <c r="FX30" s="358"/>
      <c r="FY30" s="358"/>
      <c r="FZ30" s="358"/>
      <c r="GA30" s="358"/>
      <c r="GB30" s="358"/>
      <c r="GC30" s="358"/>
      <c r="GD30" s="358"/>
      <c r="GE30" s="358"/>
      <c r="GF30" s="358"/>
      <c r="GG30" s="358"/>
      <c r="GH30" s="358"/>
      <c r="GI30" s="358"/>
      <c r="GJ30" s="358"/>
      <c r="GK30" s="358"/>
      <c r="GL30" s="358"/>
      <c r="GM30" s="358"/>
      <c r="GN30" s="358"/>
      <c r="GO30" s="358"/>
      <c r="GP30" s="358"/>
      <c r="GQ30" s="358"/>
      <c r="GR30" s="358"/>
      <c r="GS30" s="358"/>
      <c r="GT30" s="358"/>
      <c r="GU30" s="358"/>
      <c r="GV30" s="358"/>
      <c r="GW30" s="358"/>
      <c r="GX30" s="358"/>
      <c r="GY30" s="358"/>
      <c r="GZ30" s="358"/>
      <c r="HA30" s="358"/>
      <c r="HB30" s="358"/>
      <c r="HC30" s="358"/>
      <c r="HD30" s="358"/>
      <c r="HE30" s="358"/>
      <c r="HF30" s="358"/>
      <c r="HG30" s="358"/>
      <c r="HH30" s="358"/>
      <c r="HI30" s="358"/>
      <c r="HJ30" s="358"/>
      <c r="HK30" s="358"/>
      <c r="HL30" s="358"/>
      <c r="HM30" s="358"/>
      <c r="HN30" s="358"/>
      <c r="HO30" s="358"/>
      <c r="HP30" s="358"/>
      <c r="HQ30" s="358"/>
      <c r="HR30" s="358"/>
      <c r="HS30" s="358"/>
      <c r="HT30" s="358"/>
      <c r="HU30" s="358"/>
      <c r="HV30" s="358"/>
      <c r="HW30" s="358"/>
      <c r="HX30" s="358"/>
      <c r="HY30" s="358"/>
      <c r="HZ30" s="358"/>
      <c r="IA30" s="358"/>
      <c r="IB30" s="358"/>
      <c r="IC30" s="358"/>
      <c r="ID30" s="358"/>
      <c r="IE30" s="358"/>
      <c r="IF30" s="358"/>
      <c r="IG30" s="358"/>
      <c r="IH30" s="358"/>
      <c r="II30" s="358"/>
      <c r="IJ30" s="358"/>
      <c r="IK30" s="358"/>
      <c r="IL30" s="358"/>
      <c r="IM30" s="358"/>
      <c r="IN30" s="358"/>
      <c r="IO30" s="358"/>
      <c r="IP30" s="358"/>
      <c r="IQ30" s="358"/>
      <c r="IR30" s="358"/>
      <c r="IS30" s="358"/>
      <c r="IT30" s="358"/>
      <c r="IU30" s="358"/>
      <c r="IV30" s="358"/>
    </row>
    <row r="31" spans="2:256" s="109" customFormat="1" ht="15">
      <c r="B31" s="238">
        <f>IF('Capital Allowance (HP) - Main'!T13="","",'Capital Allowance (HP) - Main'!T13)</f>
      </c>
      <c r="C31" s="644"/>
      <c r="D31" s="113"/>
      <c r="E31" s="330">
        <f>IF('Capital Allowance (HP) - Main'!T14="","",'Capital Allowance (HP) - Main'!T14)</f>
      </c>
      <c r="F31" s="113"/>
      <c r="G31" s="307">
        <f>IF('Capital Allowance (HP) - Main'!T15="","",'Capital Allowance (HP) - Main'!T15)</f>
      </c>
      <c r="H31" s="301"/>
      <c r="I31" s="307">
        <f>IF('Capital Allowance (HP) - Main'!T17="","",'Capital Allowance (HP) - Main'!T17)</f>
      </c>
      <c r="J31" s="342">
        <f t="shared" si="0"/>
      </c>
      <c r="K31" s="343">
        <f t="shared" si="1"/>
      </c>
      <c r="L31" s="342">
        <f t="shared" si="2"/>
      </c>
      <c r="M31" s="113"/>
      <c r="N31" s="336">
        <f t="shared" si="3"/>
      </c>
      <c r="O31" s="358"/>
      <c r="P31" s="327"/>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358"/>
      <c r="BE31" s="358"/>
      <c r="BF31" s="358"/>
      <c r="BG31" s="358"/>
      <c r="BH31" s="358"/>
      <c r="BI31" s="358"/>
      <c r="BJ31" s="358"/>
      <c r="BK31" s="358"/>
      <c r="BL31" s="358"/>
      <c r="BM31" s="358"/>
      <c r="BN31" s="358"/>
      <c r="BO31" s="358"/>
      <c r="BP31" s="358"/>
      <c r="BQ31" s="358"/>
      <c r="BR31" s="358"/>
      <c r="BS31" s="358"/>
      <c r="BT31" s="358"/>
      <c r="BU31" s="358"/>
      <c r="BV31" s="358"/>
      <c r="BW31" s="358"/>
      <c r="BX31" s="358"/>
      <c r="BY31" s="358"/>
      <c r="BZ31" s="358"/>
      <c r="CA31" s="358"/>
      <c r="CB31" s="358"/>
      <c r="CC31" s="358"/>
      <c r="CD31" s="358"/>
      <c r="CE31" s="358"/>
      <c r="CF31" s="358"/>
      <c r="CG31" s="358"/>
      <c r="CH31" s="358"/>
      <c r="CI31" s="358"/>
      <c r="CJ31" s="358"/>
      <c r="CK31" s="358"/>
      <c r="CL31" s="358"/>
      <c r="CM31" s="358"/>
      <c r="CN31" s="358"/>
      <c r="CO31" s="358"/>
      <c r="CP31" s="358"/>
      <c r="CQ31" s="358"/>
      <c r="CR31" s="358"/>
      <c r="CS31" s="358"/>
      <c r="CT31" s="358"/>
      <c r="CU31" s="358"/>
      <c r="CV31" s="358"/>
      <c r="CW31" s="358"/>
      <c r="CX31" s="358"/>
      <c r="CY31" s="358"/>
      <c r="CZ31" s="358"/>
      <c r="DA31" s="358"/>
      <c r="DB31" s="358"/>
      <c r="DC31" s="358"/>
      <c r="DD31" s="358"/>
      <c r="DE31" s="358"/>
      <c r="DF31" s="358"/>
      <c r="DG31" s="358"/>
      <c r="DH31" s="358"/>
      <c r="DI31" s="358"/>
      <c r="DJ31" s="358"/>
      <c r="DK31" s="358"/>
      <c r="DL31" s="358"/>
      <c r="DM31" s="358"/>
      <c r="DN31" s="358"/>
      <c r="DO31" s="358"/>
      <c r="DP31" s="358"/>
      <c r="DQ31" s="358"/>
      <c r="DR31" s="358"/>
      <c r="DS31" s="358"/>
      <c r="DT31" s="358"/>
      <c r="DU31" s="358"/>
      <c r="DV31" s="358"/>
      <c r="DW31" s="358"/>
      <c r="DX31" s="358"/>
      <c r="DY31" s="358"/>
      <c r="DZ31" s="358"/>
      <c r="EA31" s="358"/>
      <c r="EB31" s="358"/>
      <c r="EC31" s="358"/>
      <c r="ED31" s="358"/>
      <c r="EE31" s="358"/>
      <c r="EF31" s="358"/>
      <c r="EG31" s="358"/>
      <c r="EH31" s="358"/>
      <c r="EI31" s="358"/>
      <c r="EJ31" s="358"/>
      <c r="EK31" s="358"/>
      <c r="EL31" s="358"/>
      <c r="EM31" s="358"/>
      <c r="EN31" s="358"/>
      <c r="EO31" s="358"/>
      <c r="EP31" s="358"/>
      <c r="EQ31" s="358"/>
      <c r="ER31" s="358"/>
      <c r="ES31" s="358"/>
      <c r="ET31" s="358"/>
      <c r="EU31" s="358"/>
      <c r="EV31" s="358"/>
      <c r="EW31" s="358"/>
      <c r="EX31" s="358"/>
      <c r="EY31" s="358"/>
      <c r="EZ31" s="358"/>
      <c r="FA31" s="358"/>
      <c r="FB31" s="358"/>
      <c r="FC31" s="358"/>
      <c r="FD31" s="358"/>
      <c r="FE31" s="358"/>
      <c r="FF31" s="358"/>
      <c r="FG31" s="358"/>
      <c r="FH31" s="358"/>
      <c r="FI31" s="358"/>
      <c r="FJ31" s="358"/>
      <c r="FK31" s="358"/>
      <c r="FL31" s="358"/>
      <c r="FM31" s="358"/>
      <c r="FN31" s="358"/>
      <c r="FO31" s="358"/>
      <c r="FP31" s="358"/>
      <c r="FQ31" s="358"/>
      <c r="FR31" s="358"/>
      <c r="FS31" s="358"/>
      <c r="FT31" s="358"/>
      <c r="FU31" s="358"/>
      <c r="FV31" s="358"/>
      <c r="FW31" s="358"/>
      <c r="FX31" s="358"/>
      <c r="FY31" s="358"/>
      <c r="FZ31" s="358"/>
      <c r="GA31" s="358"/>
      <c r="GB31" s="358"/>
      <c r="GC31" s="358"/>
      <c r="GD31" s="358"/>
      <c r="GE31" s="358"/>
      <c r="GF31" s="358"/>
      <c r="GG31" s="358"/>
      <c r="GH31" s="358"/>
      <c r="GI31" s="358"/>
      <c r="GJ31" s="358"/>
      <c r="GK31" s="358"/>
      <c r="GL31" s="358"/>
      <c r="GM31" s="358"/>
      <c r="GN31" s="358"/>
      <c r="GO31" s="358"/>
      <c r="GP31" s="358"/>
      <c r="GQ31" s="358"/>
      <c r="GR31" s="358"/>
      <c r="GS31" s="358"/>
      <c r="GT31" s="358"/>
      <c r="GU31" s="358"/>
      <c r="GV31" s="358"/>
      <c r="GW31" s="358"/>
      <c r="GX31" s="358"/>
      <c r="GY31" s="358"/>
      <c r="GZ31" s="358"/>
      <c r="HA31" s="358"/>
      <c r="HB31" s="358"/>
      <c r="HC31" s="358"/>
      <c r="HD31" s="358"/>
      <c r="HE31" s="358"/>
      <c r="HF31" s="358"/>
      <c r="HG31" s="358"/>
      <c r="HH31" s="358"/>
      <c r="HI31" s="358"/>
      <c r="HJ31" s="358"/>
      <c r="HK31" s="358"/>
      <c r="HL31" s="358"/>
      <c r="HM31" s="358"/>
      <c r="HN31" s="358"/>
      <c r="HO31" s="358"/>
      <c r="HP31" s="358"/>
      <c r="HQ31" s="358"/>
      <c r="HR31" s="358"/>
      <c r="HS31" s="358"/>
      <c r="HT31" s="358"/>
      <c r="HU31" s="358"/>
      <c r="HV31" s="358"/>
      <c r="HW31" s="358"/>
      <c r="HX31" s="358"/>
      <c r="HY31" s="358"/>
      <c r="HZ31" s="358"/>
      <c r="IA31" s="358"/>
      <c r="IB31" s="358"/>
      <c r="IC31" s="358"/>
      <c r="ID31" s="358"/>
      <c r="IE31" s="358"/>
      <c r="IF31" s="358"/>
      <c r="IG31" s="358"/>
      <c r="IH31" s="358"/>
      <c r="II31" s="358"/>
      <c r="IJ31" s="358"/>
      <c r="IK31" s="358"/>
      <c r="IL31" s="358"/>
      <c r="IM31" s="358"/>
      <c r="IN31" s="358"/>
      <c r="IO31" s="358"/>
      <c r="IP31" s="358"/>
      <c r="IQ31" s="358"/>
      <c r="IR31" s="358"/>
      <c r="IS31" s="358"/>
      <c r="IT31" s="358"/>
      <c r="IU31" s="358"/>
      <c r="IV31" s="358"/>
    </row>
    <row r="32" spans="2:256" s="109" customFormat="1" ht="15">
      <c r="B32" s="238">
        <f>IF('Capital Allowance (HP) - Main'!V13="","",'Capital Allowance (HP) - Main'!V13)</f>
      </c>
      <c r="C32" s="645"/>
      <c r="D32" s="113"/>
      <c r="E32" s="330">
        <f>IF('Capital Allowance (HP) - Main'!V14="","",'Capital Allowance (HP) - Main'!V14)</f>
      </c>
      <c r="F32" s="113"/>
      <c r="G32" s="307">
        <f>IF('Capital Allowance (HP) - Main'!V15="","",'Capital Allowance (HP) - Main'!V15)</f>
      </c>
      <c r="H32" s="301"/>
      <c r="I32" s="307">
        <f>IF('Capital Allowance (HP) - Main'!V17="","",'Capital Allowance (HP) - Main'!V17)</f>
      </c>
      <c r="J32" s="342">
        <f t="shared" si="0"/>
      </c>
      <c r="K32" s="343">
        <f t="shared" si="1"/>
      </c>
      <c r="L32" s="342">
        <f t="shared" si="2"/>
      </c>
      <c r="M32" s="113"/>
      <c r="N32" s="336">
        <f>IF(E32="Deferred","Deferred",IF(ISERROR(E32-1),"",E32-1))</f>
      </c>
      <c r="O32" s="358"/>
      <c r="P32" s="327"/>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c r="BA32" s="358"/>
      <c r="BB32" s="358"/>
      <c r="BC32" s="358"/>
      <c r="BD32" s="358"/>
      <c r="BE32" s="358"/>
      <c r="BF32" s="358"/>
      <c r="BG32" s="358"/>
      <c r="BH32" s="358"/>
      <c r="BI32" s="358"/>
      <c r="BJ32" s="358"/>
      <c r="BK32" s="358"/>
      <c r="BL32" s="358"/>
      <c r="BM32" s="358"/>
      <c r="BN32" s="358"/>
      <c r="BO32" s="358"/>
      <c r="BP32" s="358"/>
      <c r="BQ32" s="358"/>
      <c r="BR32" s="358"/>
      <c r="BS32" s="358"/>
      <c r="BT32" s="358"/>
      <c r="BU32" s="358"/>
      <c r="BV32" s="358"/>
      <c r="BW32" s="358"/>
      <c r="BX32" s="358"/>
      <c r="BY32" s="358"/>
      <c r="BZ32" s="358"/>
      <c r="CA32" s="358"/>
      <c r="CB32" s="358"/>
      <c r="CC32" s="358"/>
      <c r="CD32" s="358"/>
      <c r="CE32" s="358"/>
      <c r="CF32" s="358"/>
      <c r="CG32" s="358"/>
      <c r="CH32" s="358"/>
      <c r="CI32" s="358"/>
      <c r="CJ32" s="358"/>
      <c r="CK32" s="358"/>
      <c r="CL32" s="358"/>
      <c r="CM32" s="358"/>
      <c r="CN32" s="358"/>
      <c r="CO32" s="358"/>
      <c r="CP32" s="358"/>
      <c r="CQ32" s="358"/>
      <c r="CR32" s="358"/>
      <c r="CS32" s="358"/>
      <c r="CT32" s="358"/>
      <c r="CU32" s="358"/>
      <c r="CV32" s="358"/>
      <c r="CW32" s="358"/>
      <c r="CX32" s="358"/>
      <c r="CY32" s="358"/>
      <c r="CZ32" s="358"/>
      <c r="DA32" s="358"/>
      <c r="DB32" s="358"/>
      <c r="DC32" s="358"/>
      <c r="DD32" s="358"/>
      <c r="DE32" s="358"/>
      <c r="DF32" s="358"/>
      <c r="DG32" s="358"/>
      <c r="DH32" s="358"/>
      <c r="DI32" s="358"/>
      <c r="DJ32" s="358"/>
      <c r="DK32" s="358"/>
      <c r="DL32" s="358"/>
      <c r="DM32" s="358"/>
      <c r="DN32" s="358"/>
      <c r="DO32" s="358"/>
      <c r="DP32" s="358"/>
      <c r="DQ32" s="358"/>
      <c r="DR32" s="358"/>
      <c r="DS32" s="358"/>
      <c r="DT32" s="358"/>
      <c r="DU32" s="358"/>
      <c r="DV32" s="358"/>
      <c r="DW32" s="358"/>
      <c r="DX32" s="358"/>
      <c r="DY32" s="358"/>
      <c r="DZ32" s="358"/>
      <c r="EA32" s="358"/>
      <c r="EB32" s="358"/>
      <c r="EC32" s="358"/>
      <c r="ED32" s="358"/>
      <c r="EE32" s="358"/>
      <c r="EF32" s="358"/>
      <c r="EG32" s="358"/>
      <c r="EH32" s="358"/>
      <c r="EI32" s="358"/>
      <c r="EJ32" s="358"/>
      <c r="EK32" s="358"/>
      <c r="EL32" s="358"/>
      <c r="EM32" s="358"/>
      <c r="EN32" s="358"/>
      <c r="EO32" s="358"/>
      <c r="EP32" s="358"/>
      <c r="EQ32" s="358"/>
      <c r="ER32" s="358"/>
      <c r="ES32" s="358"/>
      <c r="ET32" s="358"/>
      <c r="EU32" s="358"/>
      <c r="EV32" s="358"/>
      <c r="EW32" s="358"/>
      <c r="EX32" s="358"/>
      <c r="EY32" s="358"/>
      <c r="EZ32" s="358"/>
      <c r="FA32" s="358"/>
      <c r="FB32" s="358"/>
      <c r="FC32" s="358"/>
      <c r="FD32" s="358"/>
      <c r="FE32" s="358"/>
      <c r="FF32" s="358"/>
      <c r="FG32" s="358"/>
      <c r="FH32" s="358"/>
      <c r="FI32" s="358"/>
      <c r="FJ32" s="358"/>
      <c r="FK32" s="358"/>
      <c r="FL32" s="358"/>
      <c r="FM32" s="358"/>
      <c r="FN32" s="358"/>
      <c r="FO32" s="358"/>
      <c r="FP32" s="358"/>
      <c r="FQ32" s="358"/>
      <c r="FR32" s="358"/>
      <c r="FS32" s="358"/>
      <c r="FT32" s="358"/>
      <c r="FU32" s="358"/>
      <c r="FV32" s="358"/>
      <c r="FW32" s="358"/>
      <c r="FX32" s="358"/>
      <c r="FY32" s="358"/>
      <c r="FZ32" s="358"/>
      <c r="GA32" s="358"/>
      <c r="GB32" s="358"/>
      <c r="GC32" s="358"/>
      <c r="GD32" s="358"/>
      <c r="GE32" s="358"/>
      <c r="GF32" s="358"/>
      <c r="GG32" s="358"/>
      <c r="GH32" s="358"/>
      <c r="GI32" s="358"/>
      <c r="GJ32" s="358"/>
      <c r="GK32" s="358"/>
      <c r="GL32" s="358"/>
      <c r="GM32" s="358"/>
      <c r="GN32" s="358"/>
      <c r="GO32" s="358"/>
      <c r="GP32" s="358"/>
      <c r="GQ32" s="358"/>
      <c r="GR32" s="358"/>
      <c r="GS32" s="358"/>
      <c r="GT32" s="358"/>
      <c r="GU32" s="358"/>
      <c r="GV32" s="358"/>
      <c r="GW32" s="358"/>
      <c r="GX32" s="358"/>
      <c r="GY32" s="358"/>
      <c r="GZ32" s="358"/>
      <c r="HA32" s="358"/>
      <c r="HB32" s="358"/>
      <c r="HC32" s="358"/>
      <c r="HD32" s="358"/>
      <c r="HE32" s="358"/>
      <c r="HF32" s="358"/>
      <c r="HG32" s="358"/>
      <c r="HH32" s="358"/>
      <c r="HI32" s="358"/>
      <c r="HJ32" s="358"/>
      <c r="HK32" s="358"/>
      <c r="HL32" s="358"/>
      <c r="HM32" s="358"/>
      <c r="HN32" s="358"/>
      <c r="HO32" s="358"/>
      <c r="HP32" s="358"/>
      <c r="HQ32" s="358"/>
      <c r="HR32" s="358"/>
      <c r="HS32" s="358"/>
      <c r="HT32" s="358"/>
      <c r="HU32" s="358"/>
      <c r="HV32" s="358"/>
      <c r="HW32" s="358"/>
      <c r="HX32" s="358"/>
      <c r="HY32" s="358"/>
      <c r="HZ32" s="358"/>
      <c r="IA32" s="358"/>
      <c r="IB32" s="358"/>
      <c r="IC32" s="358"/>
      <c r="ID32" s="358"/>
      <c r="IE32" s="358"/>
      <c r="IF32" s="358"/>
      <c r="IG32" s="358"/>
      <c r="IH32" s="358"/>
      <c r="II32" s="358"/>
      <c r="IJ32" s="358"/>
      <c r="IK32" s="358"/>
      <c r="IL32" s="358"/>
      <c r="IM32" s="358"/>
      <c r="IN32" s="358"/>
      <c r="IO32" s="358"/>
      <c r="IP32" s="358"/>
      <c r="IQ32" s="358"/>
      <c r="IR32" s="358"/>
      <c r="IS32" s="358"/>
      <c r="IT32" s="358"/>
      <c r="IU32" s="358"/>
      <c r="IV32" s="358"/>
    </row>
    <row r="33" spans="2:256" s="109" customFormat="1" ht="15">
      <c r="B33" s="99"/>
      <c r="C33" s="173"/>
      <c r="D33" s="113"/>
      <c r="E33" s="327"/>
      <c r="F33" s="113"/>
      <c r="G33" s="304"/>
      <c r="H33" s="304"/>
      <c r="I33" s="341"/>
      <c r="J33" s="308"/>
      <c r="K33" s="344"/>
      <c r="L33" s="309"/>
      <c r="M33" s="113"/>
      <c r="N33" s="329"/>
      <c r="O33" s="329"/>
      <c r="P33" s="327"/>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c r="AY33" s="329"/>
      <c r="AZ33" s="329"/>
      <c r="BA33" s="329"/>
      <c r="BB33" s="329"/>
      <c r="BC33" s="329"/>
      <c r="BD33" s="329"/>
      <c r="BE33" s="329"/>
      <c r="BF33" s="329"/>
      <c r="BG33" s="329"/>
      <c r="BH33" s="329"/>
      <c r="BI33" s="329"/>
      <c r="BJ33" s="329"/>
      <c r="BK33" s="329"/>
      <c r="BL33" s="329"/>
      <c r="BM33" s="329"/>
      <c r="BN33" s="329"/>
      <c r="BO33" s="329"/>
      <c r="BP33" s="329"/>
      <c r="BQ33" s="329"/>
      <c r="BR33" s="329"/>
      <c r="BS33" s="329"/>
      <c r="BT33" s="329"/>
      <c r="BU33" s="329"/>
      <c r="BV33" s="329"/>
      <c r="BW33" s="329"/>
      <c r="BX33" s="329"/>
      <c r="BY33" s="329"/>
      <c r="BZ33" s="329"/>
      <c r="CA33" s="329"/>
      <c r="CB33" s="329"/>
      <c r="CC33" s="329"/>
      <c r="CD33" s="329"/>
      <c r="CE33" s="329"/>
      <c r="CF33" s="329"/>
      <c r="CG33" s="329"/>
      <c r="CH33" s="329"/>
      <c r="CI33" s="329"/>
      <c r="CJ33" s="329"/>
      <c r="CK33" s="329"/>
      <c r="CL33" s="329"/>
      <c r="CM33" s="329"/>
      <c r="CN33" s="329"/>
      <c r="CO33" s="329"/>
      <c r="CP33" s="329"/>
      <c r="CQ33" s="329"/>
      <c r="CR33" s="329"/>
      <c r="CS33" s="329"/>
      <c r="CT33" s="329"/>
      <c r="CU33" s="329"/>
      <c r="CV33" s="329"/>
      <c r="CW33" s="329"/>
      <c r="CX33" s="329"/>
      <c r="CY33" s="329"/>
      <c r="CZ33" s="329"/>
      <c r="DA33" s="329"/>
      <c r="DB33" s="329"/>
      <c r="DC33" s="329"/>
      <c r="DD33" s="329"/>
      <c r="DE33" s="329"/>
      <c r="DF33" s="329"/>
      <c r="DG33" s="329"/>
      <c r="DH33" s="329"/>
      <c r="DI33" s="329"/>
      <c r="DJ33" s="329"/>
      <c r="DK33" s="329"/>
      <c r="DL33" s="329"/>
      <c r="DM33" s="329"/>
      <c r="DN33" s="329"/>
      <c r="DO33" s="329"/>
      <c r="DP33" s="329"/>
      <c r="DQ33" s="329"/>
      <c r="DR33" s="329"/>
      <c r="DS33" s="329"/>
      <c r="DT33" s="329"/>
      <c r="DU33" s="329"/>
      <c r="DV33" s="329"/>
      <c r="DW33" s="329"/>
      <c r="DX33" s="329"/>
      <c r="DY33" s="329"/>
      <c r="DZ33" s="329"/>
      <c r="EA33" s="329"/>
      <c r="EB33" s="329"/>
      <c r="EC33" s="329"/>
      <c r="ED33" s="329"/>
      <c r="EE33" s="329"/>
      <c r="EF33" s="329"/>
      <c r="EG33" s="329"/>
      <c r="EH33" s="329"/>
      <c r="EI33" s="329"/>
      <c r="EJ33" s="329"/>
      <c r="EK33" s="329"/>
      <c r="EL33" s="329"/>
      <c r="EM33" s="329"/>
      <c r="EN33" s="329"/>
      <c r="EO33" s="329"/>
      <c r="EP33" s="329"/>
      <c r="EQ33" s="329"/>
      <c r="ER33" s="329"/>
      <c r="ES33" s="329"/>
      <c r="ET33" s="329"/>
      <c r="EU33" s="329"/>
      <c r="EV33" s="329"/>
      <c r="EW33" s="329"/>
      <c r="EX33" s="329"/>
      <c r="EY33" s="329"/>
      <c r="EZ33" s="329"/>
      <c r="FA33" s="329"/>
      <c r="FB33" s="329"/>
      <c r="FC33" s="329"/>
      <c r="FD33" s="329"/>
      <c r="FE33" s="329"/>
      <c r="FF33" s="329"/>
      <c r="FG33" s="329"/>
      <c r="FH33" s="329"/>
      <c r="FI33" s="329"/>
      <c r="FJ33" s="329"/>
      <c r="FK33" s="329"/>
      <c r="FL33" s="329"/>
      <c r="FM33" s="329"/>
      <c r="FN33" s="329"/>
      <c r="FO33" s="329"/>
      <c r="FP33" s="329"/>
      <c r="FQ33" s="329"/>
      <c r="FR33" s="329"/>
      <c r="FS33" s="329"/>
      <c r="FT33" s="329"/>
      <c r="FU33" s="329"/>
      <c r="FV33" s="329"/>
      <c r="FW33" s="329"/>
      <c r="FX33" s="329"/>
      <c r="FY33" s="329"/>
      <c r="FZ33" s="329"/>
      <c r="GA33" s="329"/>
      <c r="GB33" s="329"/>
      <c r="GC33" s="329"/>
      <c r="GD33" s="329"/>
      <c r="GE33" s="329"/>
      <c r="GF33" s="329"/>
      <c r="GG33" s="329"/>
      <c r="GH33" s="329"/>
      <c r="GI33" s="329"/>
      <c r="GJ33" s="329"/>
      <c r="GK33" s="329"/>
      <c r="GL33" s="329"/>
      <c r="GM33" s="329"/>
      <c r="GN33" s="329"/>
      <c r="GO33" s="329"/>
      <c r="GP33" s="329"/>
      <c r="GQ33" s="329"/>
      <c r="GR33" s="329"/>
      <c r="GS33" s="329"/>
      <c r="GT33" s="329"/>
      <c r="GU33" s="329"/>
      <c r="GV33" s="329"/>
      <c r="GW33" s="329"/>
      <c r="GX33" s="329"/>
      <c r="GY33" s="329"/>
      <c r="GZ33" s="329"/>
      <c r="HA33" s="329"/>
      <c r="HB33" s="329"/>
      <c r="HC33" s="329"/>
      <c r="HD33" s="329"/>
      <c r="HE33" s="329"/>
      <c r="HF33" s="329"/>
      <c r="HG33" s="329"/>
      <c r="HH33" s="329"/>
      <c r="HI33" s="329"/>
      <c r="HJ33" s="329"/>
      <c r="HK33" s="329"/>
      <c r="HL33" s="329"/>
      <c r="HM33" s="329"/>
      <c r="HN33" s="329"/>
      <c r="HO33" s="329"/>
      <c r="HP33" s="329"/>
      <c r="HQ33" s="329"/>
      <c r="HR33" s="329"/>
      <c r="HS33" s="329"/>
      <c r="HT33" s="329"/>
      <c r="HU33" s="329"/>
      <c r="HV33" s="329"/>
      <c r="HW33" s="329"/>
      <c r="HX33" s="329"/>
      <c r="HY33" s="329"/>
      <c r="HZ33" s="329"/>
      <c r="IA33" s="329"/>
      <c r="IB33" s="329"/>
      <c r="IC33" s="329"/>
      <c r="ID33" s="329"/>
      <c r="IE33" s="329"/>
      <c r="IF33" s="329"/>
      <c r="IG33" s="329"/>
      <c r="IH33" s="329"/>
      <c r="II33" s="329"/>
      <c r="IJ33" s="329"/>
      <c r="IK33" s="329"/>
      <c r="IL33" s="329"/>
      <c r="IM33" s="329"/>
      <c r="IN33" s="329"/>
      <c r="IO33" s="329"/>
      <c r="IP33" s="329"/>
      <c r="IQ33" s="329"/>
      <c r="IR33" s="329"/>
      <c r="IS33" s="329"/>
      <c r="IT33" s="329"/>
      <c r="IU33" s="329"/>
      <c r="IV33" s="329"/>
    </row>
    <row r="34" spans="2:256" s="110" customFormat="1" ht="15.75">
      <c r="B34" s="234" t="s">
        <v>165</v>
      </c>
      <c r="C34" s="114"/>
      <c r="D34" s="113"/>
      <c r="E34" s="327"/>
      <c r="F34" s="112"/>
      <c r="G34" s="341"/>
      <c r="H34" s="341"/>
      <c r="I34" s="341"/>
      <c r="J34" s="309"/>
      <c r="K34" s="306"/>
      <c r="L34" s="309"/>
      <c r="M34" s="112"/>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c r="BF34" s="327"/>
      <c r="BG34" s="327"/>
      <c r="BH34" s="327"/>
      <c r="BI34" s="327"/>
      <c r="BJ34" s="327"/>
      <c r="BK34" s="327"/>
      <c r="BL34" s="327"/>
      <c r="BM34" s="327"/>
      <c r="BN34" s="327"/>
      <c r="BO34" s="327"/>
      <c r="BP34" s="327"/>
      <c r="BQ34" s="327"/>
      <c r="BR34" s="327"/>
      <c r="BS34" s="327"/>
      <c r="BT34" s="327"/>
      <c r="BU34" s="327"/>
      <c r="BV34" s="327"/>
      <c r="BW34" s="327"/>
      <c r="BX34" s="327"/>
      <c r="BY34" s="327"/>
      <c r="BZ34" s="327"/>
      <c r="CA34" s="327"/>
      <c r="CB34" s="327"/>
      <c r="CC34" s="327"/>
      <c r="CD34" s="327"/>
      <c r="CE34" s="327"/>
      <c r="CF34" s="327"/>
      <c r="CG34" s="327"/>
      <c r="CH34" s="327"/>
      <c r="CI34" s="327"/>
      <c r="CJ34" s="327"/>
      <c r="CK34" s="327"/>
      <c r="CL34" s="327"/>
      <c r="CM34" s="327"/>
      <c r="CN34" s="327"/>
      <c r="CO34" s="327"/>
      <c r="CP34" s="327"/>
      <c r="CQ34" s="327"/>
      <c r="CR34" s="327"/>
      <c r="CS34" s="327"/>
      <c r="CT34" s="327"/>
      <c r="CU34" s="327"/>
      <c r="CV34" s="327"/>
      <c r="CW34" s="327"/>
      <c r="CX34" s="327"/>
      <c r="CY34" s="327"/>
      <c r="CZ34" s="327"/>
      <c r="DA34" s="327"/>
      <c r="DB34" s="327"/>
      <c r="DC34" s="327"/>
      <c r="DD34" s="327"/>
      <c r="DE34" s="327"/>
      <c r="DF34" s="327"/>
      <c r="DG34" s="327"/>
      <c r="DH34" s="327"/>
      <c r="DI34" s="327"/>
      <c r="DJ34" s="327"/>
      <c r="DK34" s="327"/>
      <c r="DL34" s="327"/>
      <c r="DM34" s="327"/>
      <c r="DN34" s="327"/>
      <c r="DO34" s="327"/>
      <c r="DP34" s="327"/>
      <c r="DQ34" s="327"/>
      <c r="DR34" s="327"/>
      <c r="DS34" s="327"/>
      <c r="DT34" s="327"/>
      <c r="DU34" s="327"/>
      <c r="DV34" s="327"/>
      <c r="DW34" s="327"/>
      <c r="DX34" s="327"/>
      <c r="DY34" s="327"/>
      <c r="DZ34" s="327"/>
      <c r="EA34" s="327"/>
      <c r="EB34" s="327"/>
      <c r="EC34" s="327"/>
      <c r="ED34" s="327"/>
      <c r="EE34" s="327"/>
      <c r="EF34" s="327"/>
      <c r="EG34" s="327"/>
      <c r="EH34" s="327"/>
      <c r="EI34" s="327"/>
      <c r="EJ34" s="327"/>
      <c r="EK34" s="327"/>
      <c r="EL34" s="327"/>
      <c r="EM34" s="327"/>
      <c r="EN34" s="327"/>
      <c r="EO34" s="327"/>
      <c r="EP34" s="327"/>
      <c r="EQ34" s="327"/>
      <c r="ER34" s="327"/>
      <c r="ES34" s="327"/>
      <c r="ET34" s="327"/>
      <c r="EU34" s="327"/>
      <c r="EV34" s="327"/>
      <c r="EW34" s="327"/>
      <c r="EX34" s="327"/>
      <c r="EY34" s="327"/>
      <c r="EZ34" s="327"/>
      <c r="FA34" s="327"/>
      <c r="FB34" s="327"/>
      <c r="FC34" s="327"/>
      <c r="FD34" s="327"/>
      <c r="FE34" s="327"/>
      <c r="FF34" s="327"/>
      <c r="FG34" s="327"/>
      <c r="FH34" s="327"/>
      <c r="FI34" s="327"/>
      <c r="FJ34" s="327"/>
      <c r="FK34" s="327"/>
      <c r="FL34" s="327"/>
      <c r="FM34" s="327"/>
      <c r="FN34" s="327"/>
      <c r="FO34" s="327"/>
      <c r="FP34" s="327"/>
      <c r="FQ34" s="327"/>
      <c r="FR34" s="327"/>
      <c r="FS34" s="327"/>
      <c r="FT34" s="327"/>
      <c r="FU34" s="327"/>
      <c r="FV34" s="327"/>
      <c r="FW34" s="327"/>
      <c r="FX34" s="327"/>
      <c r="FY34" s="327"/>
      <c r="FZ34" s="327"/>
      <c r="GA34" s="327"/>
      <c r="GB34" s="327"/>
      <c r="GC34" s="327"/>
      <c r="GD34" s="327"/>
      <c r="GE34" s="327"/>
      <c r="GF34" s="327"/>
      <c r="GG34" s="327"/>
      <c r="GH34" s="327"/>
      <c r="GI34" s="327"/>
      <c r="GJ34" s="327"/>
      <c r="GK34" s="327"/>
      <c r="GL34" s="327"/>
      <c r="GM34" s="327"/>
      <c r="GN34" s="327"/>
      <c r="GO34" s="327"/>
      <c r="GP34" s="327"/>
      <c r="GQ34" s="327"/>
      <c r="GR34" s="327"/>
      <c r="GS34" s="327"/>
      <c r="GT34" s="327"/>
      <c r="GU34" s="327"/>
      <c r="GV34" s="327"/>
      <c r="GW34" s="327"/>
      <c r="GX34" s="327"/>
      <c r="GY34" s="327"/>
      <c r="GZ34" s="327"/>
      <c r="HA34" s="327"/>
      <c r="HB34" s="327"/>
      <c r="HC34" s="327"/>
      <c r="HD34" s="327"/>
      <c r="HE34" s="327"/>
      <c r="HF34" s="327"/>
      <c r="HG34" s="327"/>
      <c r="HH34" s="327"/>
      <c r="HI34" s="327"/>
      <c r="HJ34" s="327"/>
      <c r="HK34" s="327"/>
      <c r="HL34" s="327"/>
      <c r="HM34" s="327"/>
      <c r="HN34" s="327"/>
      <c r="HO34" s="327"/>
      <c r="HP34" s="327"/>
      <c r="HQ34" s="327"/>
      <c r="HR34" s="327"/>
      <c r="HS34" s="327"/>
      <c r="HT34" s="327"/>
      <c r="HU34" s="327"/>
      <c r="HV34" s="327"/>
      <c r="HW34" s="327"/>
      <c r="HX34" s="327"/>
      <c r="HY34" s="327"/>
      <c r="HZ34" s="327"/>
      <c r="IA34" s="327"/>
      <c r="IB34" s="327"/>
      <c r="IC34" s="327"/>
      <c r="ID34" s="327"/>
      <c r="IE34" s="327"/>
      <c r="IF34" s="327"/>
      <c r="IG34" s="327"/>
      <c r="IH34" s="327"/>
      <c r="II34" s="327"/>
      <c r="IJ34" s="327"/>
      <c r="IK34" s="327"/>
      <c r="IL34" s="327"/>
      <c r="IM34" s="327"/>
      <c r="IN34" s="327"/>
      <c r="IO34" s="327"/>
      <c r="IP34" s="327"/>
      <c r="IQ34" s="327"/>
      <c r="IR34" s="327"/>
      <c r="IS34" s="327"/>
      <c r="IT34" s="327"/>
      <c r="IU34" s="327"/>
      <c r="IV34" s="327"/>
    </row>
    <row r="35" spans="2:256" s="110" customFormat="1" ht="15">
      <c r="B35" s="115"/>
      <c r="C35" s="18"/>
      <c r="D35" s="89"/>
      <c r="E35" s="328"/>
      <c r="F35" s="89"/>
      <c r="G35" s="252"/>
      <c r="H35" s="252"/>
      <c r="I35" s="252"/>
      <c r="J35" s="288"/>
      <c r="K35" s="288"/>
      <c r="L35" s="342">
        <f>IF(H35="","",H35-J35-K35)</f>
      </c>
      <c r="M35" s="113"/>
      <c r="N35" s="455"/>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c r="BB35" s="358"/>
      <c r="BC35" s="358"/>
      <c r="BD35" s="358"/>
      <c r="BE35" s="358"/>
      <c r="BF35" s="358"/>
      <c r="BG35" s="358"/>
      <c r="BH35" s="358"/>
      <c r="BI35" s="358"/>
      <c r="BJ35" s="358"/>
      <c r="BK35" s="358"/>
      <c r="BL35" s="358"/>
      <c r="BM35" s="358"/>
      <c r="BN35" s="358"/>
      <c r="BO35" s="358"/>
      <c r="BP35" s="358"/>
      <c r="BQ35" s="358"/>
      <c r="BR35" s="358"/>
      <c r="BS35" s="358"/>
      <c r="BT35" s="358"/>
      <c r="BU35" s="358"/>
      <c r="BV35" s="358"/>
      <c r="BW35" s="358"/>
      <c r="BX35" s="358"/>
      <c r="BY35" s="358"/>
      <c r="BZ35" s="358"/>
      <c r="CA35" s="358"/>
      <c r="CB35" s="358"/>
      <c r="CC35" s="358"/>
      <c r="CD35" s="358"/>
      <c r="CE35" s="358"/>
      <c r="CF35" s="358"/>
      <c r="CG35" s="358"/>
      <c r="CH35" s="358"/>
      <c r="CI35" s="358"/>
      <c r="CJ35" s="358"/>
      <c r="CK35" s="358"/>
      <c r="CL35" s="358"/>
      <c r="CM35" s="358"/>
      <c r="CN35" s="358"/>
      <c r="CO35" s="358"/>
      <c r="CP35" s="358"/>
      <c r="CQ35" s="358"/>
      <c r="CR35" s="358"/>
      <c r="CS35" s="358"/>
      <c r="CT35" s="358"/>
      <c r="CU35" s="358"/>
      <c r="CV35" s="358"/>
      <c r="CW35" s="358"/>
      <c r="CX35" s="358"/>
      <c r="CY35" s="358"/>
      <c r="CZ35" s="358"/>
      <c r="DA35" s="358"/>
      <c r="DB35" s="358"/>
      <c r="DC35" s="358"/>
      <c r="DD35" s="358"/>
      <c r="DE35" s="358"/>
      <c r="DF35" s="358"/>
      <c r="DG35" s="358"/>
      <c r="DH35" s="358"/>
      <c r="DI35" s="358"/>
      <c r="DJ35" s="358"/>
      <c r="DK35" s="358"/>
      <c r="DL35" s="358"/>
      <c r="DM35" s="358"/>
      <c r="DN35" s="358"/>
      <c r="DO35" s="358"/>
      <c r="DP35" s="358"/>
      <c r="DQ35" s="358"/>
      <c r="DR35" s="358"/>
      <c r="DS35" s="358"/>
      <c r="DT35" s="358"/>
      <c r="DU35" s="358"/>
      <c r="DV35" s="358"/>
      <c r="DW35" s="358"/>
      <c r="DX35" s="358"/>
      <c r="DY35" s="358"/>
      <c r="DZ35" s="358"/>
      <c r="EA35" s="358"/>
      <c r="EB35" s="358"/>
      <c r="EC35" s="358"/>
      <c r="ED35" s="358"/>
      <c r="EE35" s="358"/>
      <c r="EF35" s="358"/>
      <c r="EG35" s="358"/>
      <c r="EH35" s="358"/>
      <c r="EI35" s="358"/>
      <c r="EJ35" s="358"/>
      <c r="EK35" s="358"/>
      <c r="EL35" s="358"/>
      <c r="EM35" s="358"/>
      <c r="EN35" s="358"/>
      <c r="EO35" s="358"/>
      <c r="EP35" s="358"/>
      <c r="EQ35" s="358"/>
      <c r="ER35" s="358"/>
      <c r="ES35" s="358"/>
      <c r="ET35" s="358"/>
      <c r="EU35" s="358"/>
      <c r="EV35" s="358"/>
      <c r="EW35" s="358"/>
      <c r="EX35" s="358"/>
      <c r="EY35" s="358"/>
      <c r="EZ35" s="358"/>
      <c r="FA35" s="358"/>
      <c r="FB35" s="358"/>
      <c r="FC35" s="358"/>
      <c r="FD35" s="358"/>
      <c r="FE35" s="358"/>
      <c r="FF35" s="358"/>
      <c r="FG35" s="358"/>
      <c r="FH35" s="358"/>
      <c r="FI35" s="358"/>
      <c r="FJ35" s="358"/>
      <c r="FK35" s="358"/>
      <c r="FL35" s="358"/>
      <c r="FM35" s="358"/>
      <c r="FN35" s="358"/>
      <c r="FO35" s="358"/>
      <c r="FP35" s="358"/>
      <c r="FQ35" s="358"/>
      <c r="FR35" s="358"/>
      <c r="FS35" s="358"/>
      <c r="FT35" s="358"/>
      <c r="FU35" s="358"/>
      <c r="FV35" s="358"/>
      <c r="FW35" s="358"/>
      <c r="FX35" s="358"/>
      <c r="FY35" s="358"/>
      <c r="FZ35" s="358"/>
      <c r="GA35" s="358"/>
      <c r="GB35" s="358"/>
      <c r="GC35" s="358"/>
      <c r="GD35" s="358"/>
      <c r="GE35" s="358"/>
      <c r="GF35" s="358"/>
      <c r="GG35" s="358"/>
      <c r="GH35" s="358"/>
      <c r="GI35" s="358"/>
      <c r="GJ35" s="358"/>
      <c r="GK35" s="358"/>
      <c r="GL35" s="358"/>
      <c r="GM35" s="358"/>
      <c r="GN35" s="358"/>
      <c r="GO35" s="358"/>
      <c r="GP35" s="358"/>
      <c r="GQ35" s="358"/>
      <c r="GR35" s="358"/>
      <c r="GS35" s="358"/>
      <c r="GT35" s="358"/>
      <c r="GU35" s="358"/>
      <c r="GV35" s="358"/>
      <c r="GW35" s="358"/>
      <c r="GX35" s="358"/>
      <c r="GY35" s="358"/>
      <c r="GZ35" s="358"/>
      <c r="HA35" s="358"/>
      <c r="HB35" s="358"/>
      <c r="HC35" s="358"/>
      <c r="HD35" s="358"/>
      <c r="HE35" s="358"/>
      <c r="HF35" s="358"/>
      <c r="HG35" s="358"/>
      <c r="HH35" s="358"/>
      <c r="HI35" s="358"/>
      <c r="HJ35" s="358"/>
      <c r="HK35" s="358"/>
      <c r="HL35" s="358"/>
      <c r="HM35" s="358"/>
      <c r="HN35" s="358"/>
      <c r="HO35" s="358"/>
      <c r="HP35" s="358"/>
      <c r="HQ35" s="358"/>
      <c r="HR35" s="358"/>
      <c r="HS35" s="358"/>
      <c r="HT35" s="358"/>
      <c r="HU35" s="358"/>
      <c r="HV35" s="358"/>
      <c r="HW35" s="358"/>
      <c r="HX35" s="358"/>
      <c r="HY35" s="358"/>
      <c r="HZ35" s="358"/>
      <c r="IA35" s="358"/>
      <c r="IB35" s="358"/>
      <c r="IC35" s="358"/>
      <c r="ID35" s="358"/>
      <c r="IE35" s="358"/>
      <c r="IF35" s="358"/>
      <c r="IG35" s="358"/>
      <c r="IH35" s="358"/>
      <c r="II35" s="358"/>
      <c r="IJ35" s="358"/>
      <c r="IK35" s="358"/>
      <c r="IL35" s="358"/>
      <c r="IM35" s="358"/>
      <c r="IN35" s="358"/>
      <c r="IO35" s="358"/>
      <c r="IP35" s="358"/>
      <c r="IQ35" s="358"/>
      <c r="IR35" s="358"/>
      <c r="IS35" s="358"/>
      <c r="IT35" s="358"/>
      <c r="IU35" s="358"/>
      <c r="IV35" s="358"/>
    </row>
    <row r="36" spans="2:256" s="110" customFormat="1" ht="15">
      <c r="B36" s="115"/>
      <c r="C36" s="18"/>
      <c r="D36" s="89"/>
      <c r="E36" s="328"/>
      <c r="F36" s="89"/>
      <c r="G36" s="252"/>
      <c r="H36" s="252"/>
      <c r="I36" s="252"/>
      <c r="J36" s="288"/>
      <c r="K36" s="288"/>
      <c r="L36" s="342">
        <f>IF(H36="","",H36-J36-K36)</f>
      </c>
      <c r="M36" s="113"/>
      <c r="N36" s="455"/>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c r="BA36" s="358"/>
      <c r="BB36" s="358"/>
      <c r="BC36" s="358"/>
      <c r="BD36" s="358"/>
      <c r="BE36" s="358"/>
      <c r="BF36" s="358"/>
      <c r="BG36" s="358"/>
      <c r="BH36" s="358"/>
      <c r="BI36" s="358"/>
      <c r="BJ36" s="358"/>
      <c r="BK36" s="358"/>
      <c r="BL36" s="358"/>
      <c r="BM36" s="358"/>
      <c r="BN36" s="358"/>
      <c r="BO36" s="358"/>
      <c r="BP36" s="358"/>
      <c r="BQ36" s="358"/>
      <c r="BR36" s="358"/>
      <c r="BS36" s="358"/>
      <c r="BT36" s="358"/>
      <c r="BU36" s="358"/>
      <c r="BV36" s="358"/>
      <c r="BW36" s="358"/>
      <c r="BX36" s="358"/>
      <c r="BY36" s="358"/>
      <c r="BZ36" s="358"/>
      <c r="CA36" s="358"/>
      <c r="CB36" s="358"/>
      <c r="CC36" s="358"/>
      <c r="CD36" s="358"/>
      <c r="CE36" s="358"/>
      <c r="CF36" s="358"/>
      <c r="CG36" s="358"/>
      <c r="CH36" s="358"/>
      <c r="CI36" s="358"/>
      <c r="CJ36" s="358"/>
      <c r="CK36" s="358"/>
      <c r="CL36" s="358"/>
      <c r="CM36" s="358"/>
      <c r="CN36" s="358"/>
      <c r="CO36" s="358"/>
      <c r="CP36" s="358"/>
      <c r="CQ36" s="358"/>
      <c r="CR36" s="358"/>
      <c r="CS36" s="358"/>
      <c r="CT36" s="358"/>
      <c r="CU36" s="358"/>
      <c r="CV36" s="358"/>
      <c r="CW36" s="358"/>
      <c r="CX36" s="358"/>
      <c r="CY36" s="358"/>
      <c r="CZ36" s="358"/>
      <c r="DA36" s="358"/>
      <c r="DB36" s="358"/>
      <c r="DC36" s="358"/>
      <c r="DD36" s="358"/>
      <c r="DE36" s="358"/>
      <c r="DF36" s="358"/>
      <c r="DG36" s="358"/>
      <c r="DH36" s="358"/>
      <c r="DI36" s="358"/>
      <c r="DJ36" s="358"/>
      <c r="DK36" s="358"/>
      <c r="DL36" s="358"/>
      <c r="DM36" s="358"/>
      <c r="DN36" s="358"/>
      <c r="DO36" s="358"/>
      <c r="DP36" s="358"/>
      <c r="DQ36" s="358"/>
      <c r="DR36" s="358"/>
      <c r="DS36" s="358"/>
      <c r="DT36" s="358"/>
      <c r="DU36" s="358"/>
      <c r="DV36" s="358"/>
      <c r="DW36" s="358"/>
      <c r="DX36" s="358"/>
      <c r="DY36" s="358"/>
      <c r="DZ36" s="358"/>
      <c r="EA36" s="358"/>
      <c r="EB36" s="358"/>
      <c r="EC36" s="358"/>
      <c r="ED36" s="358"/>
      <c r="EE36" s="358"/>
      <c r="EF36" s="358"/>
      <c r="EG36" s="358"/>
      <c r="EH36" s="358"/>
      <c r="EI36" s="358"/>
      <c r="EJ36" s="358"/>
      <c r="EK36" s="358"/>
      <c r="EL36" s="358"/>
      <c r="EM36" s="358"/>
      <c r="EN36" s="358"/>
      <c r="EO36" s="358"/>
      <c r="EP36" s="358"/>
      <c r="EQ36" s="358"/>
      <c r="ER36" s="358"/>
      <c r="ES36" s="358"/>
      <c r="ET36" s="358"/>
      <c r="EU36" s="358"/>
      <c r="EV36" s="358"/>
      <c r="EW36" s="358"/>
      <c r="EX36" s="358"/>
      <c r="EY36" s="358"/>
      <c r="EZ36" s="358"/>
      <c r="FA36" s="358"/>
      <c r="FB36" s="358"/>
      <c r="FC36" s="358"/>
      <c r="FD36" s="358"/>
      <c r="FE36" s="358"/>
      <c r="FF36" s="358"/>
      <c r="FG36" s="358"/>
      <c r="FH36" s="358"/>
      <c r="FI36" s="358"/>
      <c r="FJ36" s="358"/>
      <c r="FK36" s="358"/>
      <c r="FL36" s="358"/>
      <c r="FM36" s="358"/>
      <c r="FN36" s="358"/>
      <c r="FO36" s="358"/>
      <c r="FP36" s="358"/>
      <c r="FQ36" s="358"/>
      <c r="FR36" s="358"/>
      <c r="FS36" s="358"/>
      <c r="FT36" s="358"/>
      <c r="FU36" s="358"/>
      <c r="FV36" s="358"/>
      <c r="FW36" s="358"/>
      <c r="FX36" s="358"/>
      <c r="FY36" s="358"/>
      <c r="FZ36" s="358"/>
      <c r="GA36" s="358"/>
      <c r="GB36" s="358"/>
      <c r="GC36" s="358"/>
      <c r="GD36" s="358"/>
      <c r="GE36" s="358"/>
      <c r="GF36" s="358"/>
      <c r="GG36" s="358"/>
      <c r="GH36" s="358"/>
      <c r="GI36" s="358"/>
      <c r="GJ36" s="358"/>
      <c r="GK36" s="358"/>
      <c r="GL36" s="358"/>
      <c r="GM36" s="358"/>
      <c r="GN36" s="358"/>
      <c r="GO36" s="358"/>
      <c r="GP36" s="358"/>
      <c r="GQ36" s="358"/>
      <c r="GR36" s="358"/>
      <c r="GS36" s="358"/>
      <c r="GT36" s="358"/>
      <c r="GU36" s="358"/>
      <c r="GV36" s="358"/>
      <c r="GW36" s="358"/>
      <c r="GX36" s="358"/>
      <c r="GY36" s="358"/>
      <c r="GZ36" s="358"/>
      <c r="HA36" s="358"/>
      <c r="HB36" s="358"/>
      <c r="HC36" s="358"/>
      <c r="HD36" s="358"/>
      <c r="HE36" s="358"/>
      <c r="HF36" s="358"/>
      <c r="HG36" s="358"/>
      <c r="HH36" s="358"/>
      <c r="HI36" s="358"/>
      <c r="HJ36" s="358"/>
      <c r="HK36" s="358"/>
      <c r="HL36" s="358"/>
      <c r="HM36" s="358"/>
      <c r="HN36" s="358"/>
      <c r="HO36" s="358"/>
      <c r="HP36" s="358"/>
      <c r="HQ36" s="358"/>
      <c r="HR36" s="358"/>
      <c r="HS36" s="358"/>
      <c r="HT36" s="358"/>
      <c r="HU36" s="358"/>
      <c r="HV36" s="358"/>
      <c r="HW36" s="358"/>
      <c r="HX36" s="358"/>
      <c r="HY36" s="358"/>
      <c r="HZ36" s="358"/>
      <c r="IA36" s="358"/>
      <c r="IB36" s="358"/>
      <c r="IC36" s="358"/>
      <c r="ID36" s="358"/>
      <c r="IE36" s="358"/>
      <c r="IF36" s="358"/>
      <c r="IG36" s="358"/>
      <c r="IH36" s="358"/>
      <c r="II36" s="358"/>
      <c r="IJ36" s="358"/>
      <c r="IK36" s="358"/>
      <c r="IL36" s="358"/>
      <c r="IM36" s="358"/>
      <c r="IN36" s="358"/>
      <c r="IO36" s="358"/>
      <c r="IP36" s="358"/>
      <c r="IQ36" s="358"/>
      <c r="IR36" s="358"/>
      <c r="IS36" s="358"/>
      <c r="IT36" s="358"/>
      <c r="IU36" s="358"/>
      <c r="IV36" s="358"/>
    </row>
    <row r="37" spans="2:256" s="110" customFormat="1" ht="15">
      <c r="B37" s="115"/>
      <c r="C37" s="18"/>
      <c r="D37" s="89"/>
      <c r="E37" s="328"/>
      <c r="F37" s="89"/>
      <c r="G37" s="252"/>
      <c r="H37" s="252"/>
      <c r="I37" s="252"/>
      <c r="J37" s="288"/>
      <c r="K37" s="288"/>
      <c r="L37" s="342">
        <f>IF(H37="","",H37-J37-K37)</f>
      </c>
      <c r="M37" s="113"/>
      <c r="N37" s="455"/>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c r="BA37" s="358"/>
      <c r="BB37" s="358"/>
      <c r="BC37" s="358"/>
      <c r="BD37" s="358"/>
      <c r="BE37" s="358"/>
      <c r="BF37" s="358"/>
      <c r="BG37" s="358"/>
      <c r="BH37" s="358"/>
      <c r="BI37" s="358"/>
      <c r="BJ37" s="358"/>
      <c r="BK37" s="358"/>
      <c r="BL37" s="358"/>
      <c r="BM37" s="358"/>
      <c r="BN37" s="358"/>
      <c r="BO37" s="358"/>
      <c r="BP37" s="358"/>
      <c r="BQ37" s="358"/>
      <c r="BR37" s="358"/>
      <c r="BS37" s="358"/>
      <c r="BT37" s="358"/>
      <c r="BU37" s="358"/>
      <c r="BV37" s="358"/>
      <c r="BW37" s="358"/>
      <c r="BX37" s="358"/>
      <c r="BY37" s="358"/>
      <c r="BZ37" s="358"/>
      <c r="CA37" s="358"/>
      <c r="CB37" s="358"/>
      <c r="CC37" s="358"/>
      <c r="CD37" s="358"/>
      <c r="CE37" s="358"/>
      <c r="CF37" s="358"/>
      <c r="CG37" s="358"/>
      <c r="CH37" s="358"/>
      <c r="CI37" s="358"/>
      <c r="CJ37" s="358"/>
      <c r="CK37" s="358"/>
      <c r="CL37" s="358"/>
      <c r="CM37" s="358"/>
      <c r="CN37" s="358"/>
      <c r="CO37" s="358"/>
      <c r="CP37" s="358"/>
      <c r="CQ37" s="358"/>
      <c r="CR37" s="358"/>
      <c r="CS37" s="358"/>
      <c r="CT37" s="358"/>
      <c r="CU37" s="358"/>
      <c r="CV37" s="358"/>
      <c r="CW37" s="358"/>
      <c r="CX37" s="358"/>
      <c r="CY37" s="358"/>
      <c r="CZ37" s="358"/>
      <c r="DA37" s="358"/>
      <c r="DB37" s="358"/>
      <c r="DC37" s="358"/>
      <c r="DD37" s="358"/>
      <c r="DE37" s="358"/>
      <c r="DF37" s="358"/>
      <c r="DG37" s="358"/>
      <c r="DH37" s="358"/>
      <c r="DI37" s="358"/>
      <c r="DJ37" s="358"/>
      <c r="DK37" s="358"/>
      <c r="DL37" s="358"/>
      <c r="DM37" s="358"/>
      <c r="DN37" s="358"/>
      <c r="DO37" s="358"/>
      <c r="DP37" s="358"/>
      <c r="DQ37" s="358"/>
      <c r="DR37" s="358"/>
      <c r="DS37" s="358"/>
      <c r="DT37" s="358"/>
      <c r="DU37" s="358"/>
      <c r="DV37" s="358"/>
      <c r="DW37" s="358"/>
      <c r="DX37" s="358"/>
      <c r="DY37" s="358"/>
      <c r="DZ37" s="358"/>
      <c r="EA37" s="358"/>
      <c r="EB37" s="358"/>
      <c r="EC37" s="358"/>
      <c r="ED37" s="358"/>
      <c r="EE37" s="358"/>
      <c r="EF37" s="358"/>
      <c r="EG37" s="358"/>
      <c r="EH37" s="358"/>
      <c r="EI37" s="358"/>
      <c r="EJ37" s="358"/>
      <c r="EK37" s="358"/>
      <c r="EL37" s="358"/>
      <c r="EM37" s="358"/>
      <c r="EN37" s="358"/>
      <c r="EO37" s="358"/>
      <c r="EP37" s="358"/>
      <c r="EQ37" s="358"/>
      <c r="ER37" s="358"/>
      <c r="ES37" s="358"/>
      <c r="ET37" s="358"/>
      <c r="EU37" s="358"/>
      <c r="EV37" s="358"/>
      <c r="EW37" s="358"/>
      <c r="EX37" s="358"/>
      <c r="EY37" s="358"/>
      <c r="EZ37" s="358"/>
      <c r="FA37" s="358"/>
      <c r="FB37" s="358"/>
      <c r="FC37" s="358"/>
      <c r="FD37" s="358"/>
      <c r="FE37" s="358"/>
      <c r="FF37" s="358"/>
      <c r="FG37" s="358"/>
      <c r="FH37" s="358"/>
      <c r="FI37" s="358"/>
      <c r="FJ37" s="358"/>
      <c r="FK37" s="358"/>
      <c r="FL37" s="358"/>
      <c r="FM37" s="358"/>
      <c r="FN37" s="358"/>
      <c r="FO37" s="358"/>
      <c r="FP37" s="358"/>
      <c r="FQ37" s="358"/>
      <c r="FR37" s="358"/>
      <c r="FS37" s="358"/>
      <c r="FT37" s="358"/>
      <c r="FU37" s="358"/>
      <c r="FV37" s="358"/>
      <c r="FW37" s="358"/>
      <c r="FX37" s="358"/>
      <c r="FY37" s="358"/>
      <c r="FZ37" s="358"/>
      <c r="GA37" s="358"/>
      <c r="GB37" s="358"/>
      <c r="GC37" s="358"/>
      <c r="GD37" s="358"/>
      <c r="GE37" s="358"/>
      <c r="GF37" s="358"/>
      <c r="GG37" s="358"/>
      <c r="GH37" s="358"/>
      <c r="GI37" s="358"/>
      <c r="GJ37" s="358"/>
      <c r="GK37" s="358"/>
      <c r="GL37" s="358"/>
      <c r="GM37" s="358"/>
      <c r="GN37" s="358"/>
      <c r="GO37" s="358"/>
      <c r="GP37" s="358"/>
      <c r="GQ37" s="358"/>
      <c r="GR37" s="358"/>
      <c r="GS37" s="358"/>
      <c r="GT37" s="358"/>
      <c r="GU37" s="358"/>
      <c r="GV37" s="358"/>
      <c r="GW37" s="358"/>
      <c r="GX37" s="358"/>
      <c r="GY37" s="358"/>
      <c r="GZ37" s="358"/>
      <c r="HA37" s="358"/>
      <c r="HB37" s="358"/>
      <c r="HC37" s="358"/>
      <c r="HD37" s="358"/>
      <c r="HE37" s="358"/>
      <c r="HF37" s="358"/>
      <c r="HG37" s="358"/>
      <c r="HH37" s="358"/>
      <c r="HI37" s="358"/>
      <c r="HJ37" s="358"/>
      <c r="HK37" s="358"/>
      <c r="HL37" s="358"/>
      <c r="HM37" s="358"/>
      <c r="HN37" s="358"/>
      <c r="HO37" s="358"/>
      <c r="HP37" s="358"/>
      <c r="HQ37" s="358"/>
      <c r="HR37" s="358"/>
      <c r="HS37" s="358"/>
      <c r="HT37" s="358"/>
      <c r="HU37" s="358"/>
      <c r="HV37" s="358"/>
      <c r="HW37" s="358"/>
      <c r="HX37" s="358"/>
      <c r="HY37" s="358"/>
      <c r="HZ37" s="358"/>
      <c r="IA37" s="358"/>
      <c r="IB37" s="358"/>
      <c r="IC37" s="358"/>
      <c r="ID37" s="358"/>
      <c r="IE37" s="358"/>
      <c r="IF37" s="358"/>
      <c r="IG37" s="358"/>
      <c r="IH37" s="358"/>
      <c r="II37" s="358"/>
      <c r="IJ37" s="358"/>
      <c r="IK37" s="358"/>
      <c r="IL37" s="358"/>
      <c r="IM37" s="358"/>
      <c r="IN37" s="358"/>
      <c r="IO37" s="358"/>
      <c r="IP37" s="358"/>
      <c r="IQ37" s="358"/>
      <c r="IR37" s="358"/>
      <c r="IS37" s="358"/>
      <c r="IT37" s="358"/>
      <c r="IU37" s="358"/>
      <c r="IV37" s="358"/>
    </row>
    <row r="38" spans="2:256" s="110" customFormat="1" ht="15">
      <c r="B38" s="115"/>
      <c r="C38" s="18"/>
      <c r="D38" s="89"/>
      <c r="E38" s="328"/>
      <c r="F38" s="89"/>
      <c r="G38" s="252"/>
      <c r="H38" s="252"/>
      <c r="I38" s="252"/>
      <c r="J38" s="288"/>
      <c r="K38" s="288"/>
      <c r="L38" s="342">
        <f>IF(H38="","",H38-J38-K38)</f>
      </c>
      <c r="M38" s="113"/>
      <c r="N38" s="455"/>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c r="BA38" s="358"/>
      <c r="BB38" s="358"/>
      <c r="BC38" s="358"/>
      <c r="BD38" s="358"/>
      <c r="BE38" s="358"/>
      <c r="BF38" s="358"/>
      <c r="BG38" s="358"/>
      <c r="BH38" s="358"/>
      <c r="BI38" s="358"/>
      <c r="BJ38" s="358"/>
      <c r="BK38" s="358"/>
      <c r="BL38" s="358"/>
      <c r="BM38" s="358"/>
      <c r="BN38" s="358"/>
      <c r="BO38" s="358"/>
      <c r="BP38" s="358"/>
      <c r="BQ38" s="358"/>
      <c r="BR38" s="358"/>
      <c r="BS38" s="358"/>
      <c r="BT38" s="358"/>
      <c r="BU38" s="358"/>
      <c r="BV38" s="358"/>
      <c r="BW38" s="358"/>
      <c r="BX38" s="358"/>
      <c r="BY38" s="358"/>
      <c r="BZ38" s="358"/>
      <c r="CA38" s="358"/>
      <c r="CB38" s="358"/>
      <c r="CC38" s="358"/>
      <c r="CD38" s="358"/>
      <c r="CE38" s="358"/>
      <c r="CF38" s="358"/>
      <c r="CG38" s="358"/>
      <c r="CH38" s="358"/>
      <c r="CI38" s="358"/>
      <c r="CJ38" s="358"/>
      <c r="CK38" s="358"/>
      <c r="CL38" s="358"/>
      <c r="CM38" s="358"/>
      <c r="CN38" s="358"/>
      <c r="CO38" s="358"/>
      <c r="CP38" s="358"/>
      <c r="CQ38" s="358"/>
      <c r="CR38" s="358"/>
      <c r="CS38" s="358"/>
      <c r="CT38" s="358"/>
      <c r="CU38" s="358"/>
      <c r="CV38" s="358"/>
      <c r="CW38" s="358"/>
      <c r="CX38" s="358"/>
      <c r="CY38" s="358"/>
      <c r="CZ38" s="358"/>
      <c r="DA38" s="358"/>
      <c r="DB38" s="358"/>
      <c r="DC38" s="358"/>
      <c r="DD38" s="358"/>
      <c r="DE38" s="358"/>
      <c r="DF38" s="358"/>
      <c r="DG38" s="358"/>
      <c r="DH38" s="358"/>
      <c r="DI38" s="358"/>
      <c r="DJ38" s="358"/>
      <c r="DK38" s="358"/>
      <c r="DL38" s="358"/>
      <c r="DM38" s="358"/>
      <c r="DN38" s="358"/>
      <c r="DO38" s="358"/>
      <c r="DP38" s="358"/>
      <c r="DQ38" s="358"/>
      <c r="DR38" s="358"/>
      <c r="DS38" s="358"/>
      <c r="DT38" s="358"/>
      <c r="DU38" s="358"/>
      <c r="DV38" s="358"/>
      <c r="DW38" s="358"/>
      <c r="DX38" s="358"/>
      <c r="DY38" s="358"/>
      <c r="DZ38" s="358"/>
      <c r="EA38" s="358"/>
      <c r="EB38" s="358"/>
      <c r="EC38" s="358"/>
      <c r="ED38" s="358"/>
      <c r="EE38" s="358"/>
      <c r="EF38" s="358"/>
      <c r="EG38" s="358"/>
      <c r="EH38" s="358"/>
      <c r="EI38" s="358"/>
      <c r="EJ38" s="358"/>
      <c r="EK38" s="358"/>
      <c r="EL38" s="358"/>
      <c r="EM38" s="358"/>
      <c r="EN38" s="358"/>
      <c r="EO38" s="358"/>
      <c r="EP38" s="358"/>
      <c r="EQ38" s="358"/>
      <c r="ER38" s="358"/>
      <c r="ES38" s="358"/>
      <c r="ET38" s="358"/>
      <c r="EU38" s="358"/>
      <c r="EV38" s="358"/>
      <c r="EW38" s="358"/>
      <c r="EX38" s="358"/>
      <c r="EY38" s="358"/>
      <c r="EZ38" s="358"/>
      <c r="FA38" s="358"/>
      <c r="FB38" s="358"/>
      <c r="FC38" s="358"/>
      <c r="FD38" s="358"/>
      <c r="FE38" s="358"/>
      <c r="FF38" s="358"/>
      <c r="FG38" s="358"/>
      <c r="FH38" s="358"/>
      <c r="FI38" s="358"/>
      <c r="FJ38" s="358"/>
      <c r="FK38" s="358"/>
      <c r="FL38" s="358"/>
      <c r="FM38" s="358"/>
      <c r="FN38" s="358"/>
      <c r="FO38" s="358"/>
      <c r="FP38" s="358"/>
      <c r="FQ38" s="358"/>
      <c r="FR38" s="358"/>
      <c r="FS38" s="358"/>
      <c r="FT38" s="358"/>
      <c r="FU38" s="358"/>
      <c r="FV38" s="358"/>
      <c r="FW38" s="358"/>
      <c r="FX38" s="358"/>
      <c r="FY38" s="358"/>
      <c r="FZ38" s="358"/>
      <c r="GA38" s="358"/>
      <c r="GB38" s="358"/>
      <c r="GC38" s="358"/>
      <c r="GD38" s="358"/>
      <c r="GE38" s="358"/>
      <c r="GF38" s="358"/>
      <c r="GG38" s="358"/>
      <c r="GH38" s="358"/>
      <c r="GI38" s="358"/>
      <c r="GJ38" s="358"/>
      <c r="GK38" s="358"/>
      <c r="GL38" s="358"/>
      <c r="GM38" s="358"/>
      <c r="GN38" s="358"/>
      <c r="GO38" s="358"/>
      <c r="GP38" s="358"/>
      <c r="GQ38" s="358"/>
      <c r="GR38" s="358"/>
      <c r="GS38" s="358"/>
      <c r="GT38" s="358"/>
      <c r="GU38" s="358"/>
      <c r="GV38" s="358"/>
      <c r="GW38" s="358"/>
      <c r="GX38" s="358"/>
      <c r="GY38" s="358"/>
      <c r="GZ38" s="358"/>
      <c r="HA38" s="358"/>
      <c r="HB38" s="358"/>
      <c r="HC38" s="358"/>
      <c r="HD38" s="358"/>
      <c r="HE38" s="358"/>
      <c r="HF38" s="358"/>
      <c r="HG38" s="358"/>
      <c r="HH38" s="358"/>
      <c r="HI38" s="358"/>
      <c r="HJ38" s="358"/>
      <c r="HK38" s="358"/>
      <c r="HL38" s="358"/>
      <c r="HM38" s="358"/>
      <c r="HN38" s="358"/>
      <c r="HO38" s="358"/>
      <c r="HP38" s="358"/>
      <c r="HQ38" s="358"/>
      <c r="HR38" s="358"/>
      <c r="HS38" s="358"/>
      <c r="HT38" s="358"/>
      <c r="HU38" s="358"/>
      <c r="HV38" s="358"/>
      <c r="HW38" s="358"/>
      <c r="HX38" s="358"/>
      <c r="HY38" s="358"/>
      <c r="HZ38" s="358"/>
      <c r="IA38" s="358"/>
      <c r="IB38" s="358"/>
      <c r="IC38" s="358"/>
      <c r="ID38" s="358"/>
      <c r="IE38" s="358"/>
      <c r="IF38" s="358"/>
      <c r="IG38" s="358"/>
      <c r="IH38" s="358"/>
      <c r="II38" s="358"/>
      <c r="IJ38" s="358"/>
      <c r="IK38" s="358"/>
      <c r="IL38" s="358"/>
      <c r="IM38" s="358"/>
      <c r="IN38" s="358"/>
      <c r="IO38" s="358"/>
      <c r="IP38" s="358"/>
      <c r="IQ38" s="358"/>
      <c r="IR38" s="358"/>
      <c r="IS38" s="358"/>
      <c r="IT38" s="358"/>
      <c r="IU38" s="358"/>
      <c r="IV38" s="358"/>
    </row>
    <row r="39" spans="2:256" s="110" customFormat="1" ht="15">
      <c r="B39" s="115"/>
      <c r="C39" s="18"/>
      <c r="D39" s="89"/>
      <c r="E39" s="328"/>
      <c r="F39" s="89"/>
      <c r="G39" s="252"/>
      <c r="H39" s="252"/>
      <c r="I39" s="252"/>
      <c r="J39" s="288"/>
      <c r="K39" s="288"/>
      <c r="L39" s="342">
        <f>IF(H39="","",H39-J39-K39)</f>
      </c>
      <c r="M39" s="113"/>
      <c r="N39" s="455"/>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8"/>
      <c r="BD39" s="358"/>
      <c r="BE39" s="358"/>
      <c r="BF39" s="358"/>
      <c r="BG39" s="358"/>
      <c r="BH39" s="358"/>
      <c r="BI39" s="358"/>
      <c r="BJ39" s="358"/>
      <c r="BK39" s="358"/>
      <c r="BL39" s="358"/>
      <c r="BM39" s="358"/>
      <c r="BN39" s="358"/>
      <c r="BO39" s="358"/>
      <c r="BP39" s="358"/>
      <c r="BQ39" s="358"/>
      <c r="BR39" s="358"/>
      <c r="BS39" s="358"/>
      <c r="BT39" s="358"/>
      <c r="BU39" s="358"/>
      <c r="BV39" s="358"/>
      <c r="BW39" s="358"/>
      <c r="BX39" s="358"/>
      <c r="BY39" s="358"/>
      <c r="BZ39" s="358"/>
      <c r="CA39" s="358"/>
      <c r="CB39" s="358"/>
      <c r="CC39" s="358"/>
      <c r="CD39" s="358"/>
      <c r="CE39" s="358"/>
      <c r="CF39" s="358"/>
      <c r="CG39" s="358"/>
      <c r="CH39" s="358"/>
      <c r="CI39" s="358"/>
      <c r="CJ39" s="358"/>
      <c r="CK39" s="358"/>
      <c r="CL39" s="358"/>
      <c r="CM39" s="358"/>
      <c r="CN39" s="358"/>
      <c r="CO39" s="358"/>
      <c r="CP39" s="358"/>
      <c r="CQ39" s="358"/>
      <c r="CR39" s="358"/>
      <c r="CS39" s="358"/>
      <c r="CT39" s="358"/>
      <c r="CU39" s="358"/>
      <c r="CV39" s="358"/>
      <c r="CW39" s="358"/>
      <c r="CX39" s="358"/>
      <c r="CY39" s="358"/>
      <c r="CZ39" s="358"/>
      <c r="DA39" s="358"/>
      <c r="DB39" s="358"/>
      <c r="DC39" s="358"/>
      <c r="DD39" s="358"/>
      <c r="DE39" s="358"/>
      <c r="DF39" s="358"/>
      <c r="DG39" s="358"/>
      <c r="DH39" s="358"/>
      <c r="DI39" s="358"/>
      <c r="DJ39" s="358"/>
      <c r="DK39" s="358"/>
      <c r="DL39" s="358"/>
      <c r="DM39" s="358"/>
      <c r="DN39" s="358"/>
      <c r="DO39" s="358"/>
      <c r="DP39" s="358"/>
      <c r="DQ39" s="358"/>
      <c r="DR39" s="358"/>
      <c r="DS39" s="358"/>
      <c r="DT39" s="358"/>
      <c r="DU39" s="358"/>
      <c r="DV39" s="358"/>
      <c r="DW39" s="358"/>
      <c r="DX39" s="358"/>
      <c r="DY39" s="358"/>
      <c r="DZ39" s="358"/>
      <c r="EA39" s="358"/>
      <c r="EB39" s="358"/>
      <c r="EC39" s="358"/>
      <c r="ED39" s="358"/>
      <c r="EE39" s="358"/>
      <c r="EF39" s="358"/>
      <c r="EG39" s="358"/>
      <c r="EH39" s="358"/>
      <c r="EI39" s="358"/>
      <c r="EJ39" s="358"/>
      <c r="EK39" s="358"/>
      <c r="EL39" s="358"/>
      <c r="EM39" s="358"/>
      <c r="EN39" s="358"/>
      <c r="EO39" s="358"/>
      <c r="EP39" s="358"/>
      <c r="EQ39" s="358"/>
      <c r="ER39" s="358"/>
      <c r="ES39" s="358"/>
      <c r="ET39" s="358"/>
      <c r="EU39" s="358"/>
      <c r="EV39" s="358"/>
      <c r="EW39" s="358"/>
      <c r="EX39" s="358"/>
      <c r="EY39" s="358"/>
      <c r="EZ39" s="358"/>
      <c r="FA39" s="358"/>
      <c r="FB39" s="358"/>
      <c r="FC39" s="358"/>
      <c r="FD39" s="358"/>
      <c r="FE39" s="358"/>
      <c r="FF39" s="358"/>
      <c r="FG39" s="358"/>
      <c r="FH39" s="358"/>
      <c r="FI39" s="358"/>
      <c r="FJ39" s="358"/>
      <c r="FK39" s="358"/>
      <c r="FL39" s="358"/>
      <c r="FM39" s="358"/>
      <c r="FN39" s="358"/>
      <c r="FO39" s="358"/>
      <c r="FP39" s="358"/>
      <c r="FQ39" s="358"/>
      <c r="FR39" s="358"/>
      <c r="FS39" s="358"/>
      <c r="FT39" s="358"/>
      <c r="FU39" s="358"/>
      <c r="FV39" s="358"/>
      <c r="FW39" s="358"/>
      <c r="FX39" s="358"/>
      <c r="FY39" s="358"/>
      <c r="FZ39" s="358"/>
      <c r="GA39" s="358"/>
      <c r="GB39" s="358"/>
      <c r="GC39" s="358"/>
      <c r="GD39" s="358"/>
      <c r="GE39" s="358"/>
      <c r="GF39" s="358"/>
      <c r="GG39" s="358"/>
      <c r="GH39" s="358"/>
      <c r="GI39" s="358"/>
      <c r="GJ39" s="358"/>
      <c r="GK39" s="358"/>
      <c r="GL39" s="358"/>
      <c r="GM39" s="358"/>
      <c r="GN39" s="358"/>
      <c r="GO39" s="358"/>
      <c r="GP39" s="358"/>
      <c r="GQ39" s="358"/>
      <c r="GR39" s="358"/>
      <c r="GS39" s="358"/>
      <c r="GT39" s="358"/>
      <c r="GU39" s="358"/>
      <c r="GV39" s="358"/>
      <c r="GW39" s="358"/>
      <c r="GX39" s="358"/>
      <c r="GY39" s="358"/>
      <c r="GZ39" s="358"/>
      <c r="HA39" s="358"/>
      <c r="HB39" s="358"/>
      <c r="HC39" s="358"/>
      <c r="HD39" s="358"/>
      <c r="HE39" s="358"/>
      <c r="HF39" s="358"/>
      <c r="HG39" s="358"/>
      <c r="HH39" s="358"/>
      <c r="HI39" s="358"/>
      <c r="HJ39" s="358"/>
      <c r="HK39" s="358"/>
      <c r="HL39" s="358"/>
      <c r="HM39" s="358"/>
      <c r="HN39" s="358"/>
      <c r="HO39" s="358"/>
      <c r="HP39" s="358"/>
      <c r="HQ39" s="358"/>
      <c r="HR39" s="358"/>
      <c r="HS39" s="358"/>
      <c r="HT39" s="358"/>
      <c r="HU39" s="358"/>
      <c r="HV39" s="358"/>
      <c r="HW39" s="358"/>
      <c r="HX39" s="358"/>
      <c r="HY39" s="358"/>
      <c r="HZ39" s="358"/>
      <c r="IA39" s="358"/>
      <c r="IB39" s="358"/>
      <c r="IC39" s="358"/>
      <c r="ID39" s="358"/>
      <c r="IE39" s="358"/>
      <c r="IF39" s="358"/>
      <c r="IG39" s="358"/>
      <c r="IH39" s="358"/>
      <c r="II39" s="358"/>
      <c r="IJ39" s="358"/>
      <c r="IK39" s="358"/>
      <c r="IL39" s="358"/>
      <c r="IM39" s="358"/>
      <c r="IN39" s="358"/>
      <c r="IO39" s="358"/>
      <c r="IP39" s="358"/>
      <c r="IQ39" s="358"/>
      <c r="IR39" s="358"/>
      <c r="IS39" s="358"/>
      <c r="IT39" s="358"/>
      <c r="IU39" s="358"/>
      <c r="IV39" s="358"/>
    </row>
    <row r="40" spans="2:256" ht="15">
      <c r="B40" s="95"/>
      <c r="C40" s="96"/>
      <c r="D40" s="109"/>
      <c r="E40" s="320"/>
      <c r="F40" s="95"/>
      <c r="G40" s="345"/>
      <c r="H40" s="345"/>
      <c r="I40" s="345"/>
      <c r="J40" s="254"/>
      <c r="K40" s="254"/>
      <c r="L40" s="254"/>
      <c r="M40" s="95"/>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3"/>
      <c r="AY40" s="333"/>
      <c r="AZ40" s="333"/>
      <c r="BA40" s="333"/>
      <c r="BB40" s="333"/>
      <c r="BC40" s="333"/>
      <c r="BD40" s="333"/>
      <c r="BE40" s="333"/>
      <c r="BF40" s="333"/>
      <c r="BG40" s="333"/>
      <c r="BH40" s="333"/>
      <c r="BI40" s="333"/>
      <c r="BJ40" s="333"/>
      <c r="BK40" s="333"/>
      <c r="BL40" s="333"/>
      <c r="BM40" s="333"/>
      <c r="BN40" s="333"/>
      <c r="BO40" s="333"/>
      <c r="BP40" s="333"/>
      <c r="BQ40" s="333"/>
      <c r="BR40" s="333"/>
      <c r="BS40" s="333"/>
      <c r="BT40" s="333"/>
      <c r="BU40" s="333"/>
      <c r="BV40" s="333"/>
      <c r="BW40" s="333"/>
      <c r="BX40" s="333"/>
      <c r="BY40" s="333"/>
      <c r="BZ40" s="333"/>
      <c r="CA40" s="333"/>
      <c r="CB40" s="333"/>
      <c r="CC40" s="333"/>
      <c r="CD40" s="333"/>
      <c r="CE40" s="333"/>
      <c r="CF40" s="333"/>
      <c r="CG40" s="333"/>
      <c r="CH40" s="333"/>
      <c r="CI40" s="333"/>
      <c r="CJ40" s="333"/>
      <c r="CK40" s="333"/>
      <c r="CL40" s="333"/>
      <c r="CM40" s="333"/>
      <c r="CN40" s="333"/>
      <c r="CO40" s="333"/>
      <c r="CP40" s="333"/>
      <c r="CQ40" s="333"/>
      <c r="CR40" s="333"/>
      <c r="CS40" s="333"/>
      <c r="CT40" s="333"/>
      <c r="CU40" s="333"/>
      <c r="CV40" s="333"/>
      <c r="CW40" s="333"/>
      <c r="CX40" s="333"/>
      <c r="CY40" s="333"/>
      <c r="CZ40" s="333"/>
      <c r="DA40" s="333"/>
      <c r="DB40" s="333"/>
      <c r="DC40" s="333"/>
      <c r="DD40" s="333"/>
      <c r="DE40" s="333"/>
      <c r="DF40" s="333"/>
      <c r="DG40" s="333"/>
      <c r="DH40" s="333"/>
      <c r="DI40" s="333"/>
      <c r="DJ40" s="333"/>
      <c r="DK40" s="333"/>
      <c r="DL40" s="333"/>
      <c r="DM40" s="333"/>
      <c r="DN40" s="333"/>
      <c r="DO40" s="333"/>
      <c r="DP40" s="333"/>
      <c r="DQ40" s="333"/>
      <c r="DR40" s="333"/>
      <c r="DS40" s="333"/>
      <c r="DT40" s="333"/>
      <c r="DU40" s="333"/>
      <c r="DV40" s="333"/>
      <c r="DW40" s="333"/>
      <c r="DX40" s="333"/>
      <c r="DY40" s="333"/>
      <c r="DZ40" s="333"/>
      <c r="EA40" s="333"/>
      <c r="EB40" s="333"/>
      <c r="EC40" s="333"/>
      <c r="ED40" s="333"/>
      <c r="EE40" s="333"/>
      <c r="EF40" s="333"/>
      <c r="EG40" s="333"/>
      <c r="EH40" s="333"/>
      <c r="EI40" s="333"/>
      <c r="EJ40" s="333"/>
      <c r="EK40" s="333"/>
      <c r="EL40" s="333"/>
      <c r="EM40" s="333"/>
      <c r="EN40" s="333"/>
      <c r="EO40" s="333"/>
      <c r="EP40" s="333"/>
      <c r="EQ40" s="333"/>
      <c r="ER40" s="333"/>
      <c r="ES40" s="333"/>
      <c r="ET40" s="333"/>
      <c r="EU40" s="333"/>
      <c r="EV40" s="333"/>
      <c r="EW40" s="333"/>
      <c r="EX40" s="333"/>
      <c r="EY40" s="333"/>
      <c r="EZ40" s="333"/>
      <c r="FA40" s="333"/>
      <c r="FB40" s="333"/>
      <c r="FC40" s="333"/>
      <c r="FD40" s="333"/>
      <c r="FE40" s="333"/>
      <c r="FF40" s="333"/>
      <c r="FG40" s="333"/>
      <c r="FH40" s="333"/>
      <c r="FI40" s="333"/>
      <c r="FJ40" s="333"/>
      <c r="FK40" s="333"/>
      <c r="FL40" s="333"/>
      <c r="FM40" s="333"/>
      <c r="FN40" s="333"/>
      <c r="FO40" s="333"/>
      <c r="FP40" s="333"/>
      <c r="FQ40" s="333"/>
      <c r="FR40" s="333"/>
      <c r="FS40" s="333"/>
      <c r="FT40" s="333"/>
      <c r="FU40" s="333"/>
      <c r="FV40" s="333"/>
      <c r="FW40" s="333"/>
      <c r="FX40" s="333"/>
      <c r="FY40" s="333"/>
      <c r="FZ40" s="333"/>
      <c r="GA40" s="333"/>
      <c r="GB40" s="333"/>
      <c r="GC40" s="333"/>
      <c r="GD40" s="333"/>
      <c r="GE40" s="333"/>
      <c r="GF40" s="333"/>
      <c r="GG40" s="333"/>
      <c r="GH40" s="333"/>
      <c r="GI40" s="333"/>
      <c r="GJ40" s="333"/>
      <c r="GK40" s="333"/>
      <c r="GL40" s="333"/>
      <c r="GM40" s="333"/>
      <c r="GN40" s="333"/>
      <c r="GO40" s="333"/>
      <c r="GP40" s="333"/>
      <c r="GQ40" s="333"/>
      <c r="GR40" s="333"/>
      <c r="GS40" s="333"/>
      <c r="GT40" s="333"/>
      <c r="GU40" s="333"/>
      <c r="GV40" s="333"/>
      <c r="GW40" s="333"/>
      <c r="GX40" s="333"/>
      <c r="GY40" s="333"/>
      <c r="GZ40" s="333"/>
      <c r="HA40" s="333"/>
      <c r="HB40" s="333"/>
      <c r="HC40" s="333"/>
      <c r="HD40" s="333"/>
      <c r="HE40" s="333"/>
      <c r="HF40" s="333"/>
      <c r="HG40" s="333"/>
      <c r="HH40" s="333"/>
      <c r="HI40" s="333"/>
      <c r="HJ40" s="333"/>
      <c r="HK40" s="333"/>
      <c r="HL40" s="333"/>
      <c r="HM40" s="333"/>
      <c r="HN40" s="333"/>
      <c r="HO40" s="333"/>
      <c r="HP40" s="333"/>
      <c r="HQ40" s="333"/>
      <c r="HR40" s="333"/>
      <c r="HS40" s="333"/>
      <c r="HT40" s="333"/>
      <c r="HU40" s="333"/>
      <c r="HV40" s="333"/>
      <c r="HW40" s="333"/>
      <c r="HX40" s="333"/>
      <c r="HY40" s="333"/>
      <c r="HZ40" s="333"/>
      <c r="IA40" s="333"/>
      <c r="IB40" s="333"/>
      <c r="IC40" s="333"/>
      <c r="ID40" s="333"/>
      <c r="IE40" s="333"/>
      <c r="IF40" s="333"/>
      <c r="IG40" s="333"/>
      <c r="IH40" s="333"/>
      <c r="II40" s="333"/>
      <c r="IJ40" s="333"/>
      <c r="IK40" s="333"/>
      <c r="IL40" s="333"/>
      <c r="IM40" s="333"/>
      <c r="IN40" s="333"/>
      <c r="IO40" s="333"/>
      <c r="IP40" s="333"/>
      <c r="IQ40" s="333"/>
      <c r="IR40" s="333"/>
      <c r="IS40" s="333"/>
      <c r="IT40" s="333"/>
      <c r="IU40" s="333"/>
      <c r="IV40" s="333"/>
    </row>
    <row r="41" spans="2:256" ht="16.5" thickBot="1">
      <c r="B41" s="95"/>
      <c r="C41" s="96"/>
      <c r="D41" s="109"/>
      <c r="E41" s="320"/>
      <c r="F41" s="95"/>
      <c r="G41" s="345"/>
      <c r="H41" s="345"/>
      <c r="I41" s="346" t="s">
        <v>77</v>
      </c>
      <c r="J41" s="347" t="str">
        <f>IF(SUM(J9:J39)&gt;0,SUM(J9:J39),"0")</f>
        <v>0</v>
      </c>
      <c r="K41" s="347" t="str">
        <f>IF(SUM(K9:K39)&gt;0,SUM(K9:K39),"0")</f>
        <v>0</v>
      </c>
      <c r="L41" s="254"/>
      <c r="M41" s="95"/>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333"/>
      <c r="AL41" s="333"/>
      <c r="AM41" s="333"/>
      <c r="AN41" s="333"/>
      <c r="AO41" s="333"/>
      <c r="AP41" s="333"/>
      <c r="AQ41" s="333"/>
      <c r="AR41" s="333"/>
      <c r="AS41" s="333"/>
      <c r="AT41" s="333"/>
      <c r="AU41" s="333"/>
      <c r="AV41" s="333"/>
      <c r="AW41" s="333"/>
      <c r="AX41" s="333"/>
      <c r="AY41" s="333"/>
      <c r="AZ41" s="333"/>
      <c r="BA41" s="333"/>
      <c r="BB41" s="333"/>
      <c r="BC41" s="333"/>
      <c r="BD41" s="333"/>
      <c r="BE41" s="333"/>
      <c r="BF41" s="333"/>
      <c r="BG41" s="333"/>
      <c r="BH41" s="333"/>
      <c r="BI41" s="333"/>
      <c r="BJ41" s="333"/>
      <c r="BK41" s="333"/>
      <c r="BL41" s="333"/>
      <c r="BM41" s="333"/>
      <c r="BN41" s="333"/>
      <c r="BO41" s="333"/>
      <c r="BP41" s="333"/>
      <c r="BQ41" s="333"/>
      <c r="BR41" s="333"/>
      <c r="BS41" s="333"/>
      <c r="BT41" s="333"/>
      <c r="BU41" s="333"/>
      <c r="BV41" s="333"/>
      <c r="BW41" s="333"/>
      <c r="BX41" s="333"/>
      <c r="BY41" s="333"/>
      <c r="BZ41" s="333"/>
      <c r="CA41" s="333"/>
      <c r="CB41" s="333"/>
      <c r="CC41" s="333"/>
      <c r="CD41" s="333"/>
      <c r="CE41" s="333"/>
      <c r="CF41" s="333"/>
      <c r="CG41" s="333"/>
      <c r="CH41" s="333"/>
      <c r="CI41" s="333"/>
      <c r="CJ41" s="333"/>
      <c r="CK41" s="333"/>
      <c r="CL41" s="333"/>
      <c r="CM41" s="333"/>
      <c r="CN41" s="333"/>
      <c r="CO41" s="333"/>
      <c r="CP41" s="333"/>
      <c r="CQ41" s="333"/>
      <c r="CR41" s="333"/>
      <c r="CS41" s="333"/>
      <c r="CT41" s="333"/>
      <c r="CU41" s="333"/>
      <c r="CV41" s="333"/>
      <c r="CW41" s="333"/>
      <c r="CX41" s="333"/>
      <c r="CY41" s="333"/>
      <c r="CZ41" s="333"/>
      <c r="DA41" s="333"/>
      <c r="DB41" s="333"/>
      <c r="DC41" s="333"/>
      <c r="DD41" s="333"/>
      <c r="DE41" s="333"/>
      <c r="DF41" s="333"/>
      <c r="DG41" s="333"/>
      <c r="DH41" s="333"/>
      <c r="DI41" s="333"/>
      <c r="DJ41" s="333"/>
      <c r="DK41" s="333"/>
      <c r="DL41" s="333"/>
      <c r="DM41" s="333"/>
      <c r="DN41" s="333"/>
      <c r="DO41" s="333"/>
      <c r="DP41" s="333"/>
      <c r="DQ41" s="333"/>
      <c r="DR41" s="333"/>
      <c r="DS41" s="333"/>
      <c r="DT41" s="333"/>
      <c r="DU41" s="333"/>
      <c r="DV41" s="333"/>
      <c r="DW41" s="333"/>
      <c r="DX41" s="333"/>
      <c r="DY41" s="333"/>
      <c r="DZ41" s="333"/>
      <c r="EA41" s="333"/>
      <c r="EB41" s="333"/>
      <c r="EC41" s="333"/>
      <c r="ED41" s="333"/>
      <c r="EE41" s="333"/>
      <c r="EF41" s="333"/>
      <c r="EG41" s="333"/>
      <c r="EH41" s="333"/>
      <c r="EI41" s="333"/>
      <c r="EJ41" s="333"/>
      <c r="EK41" s="333"/>
      <c r="EL41" s="333"/>
      <c r="EM41" s="333"/>
      <c r="EN41" s="333"/>
      <c r="EO41" s="333"/>
      <c r="EP41" s="333"/>
      <c r="EQ41" s="333"/>
      <c r="ER41" s="333"/>
      <c r="ES41" s="333"/>
      <c r="ET41" s="333"/>
      <c r="EU41" s="333"/>
      <c r="EV41" s="333"/>
      <c r="EW41" s="333"/>
      <c r="EX41" s="333"/>
      <c r="EY41" s="333"/>
      <c r="EZ41" s="333"/>
      <c r="FA41" s="333"/>
      <c r="FB41" s="333"/>
      <c r="FC41" s="333"/>
      <c r="FD41" s="333"/>
      <c r="FE41" s="333"/>
      <c r="FF41" s="333"/>
      <c r="FG41" s="333"/>
      <c r="FH41" s="333"/>
      <c r="FI41" s="333"/>
      <c r="FJ41" s="333"/>
      <c r="FK41" s="333"/>
      <c r="FL41" s="333"/>
      <c r="FM41" s="333"/>
      <c r="FN41" s="333"/>
      <c r="FO41" s="333"/>
      <c r="FP41" s="333"/>
      <c r="FQ41" s="333"/>
      <c r="FR41" s="333"/>
      <c r="FS41" s="333"/>
      <c r="FT41" s="333"/>
      <c r="FU41" s="333"/>
      <c r="FV41" s="333"/>
      <c r="FW41" s="333"/>
      <c r="FX41" s="333"/>
      <c r="FY41" s="333"/>
      <c r="FZ41" s="333"/>
      <c r="GA41" s="333"/>
      <c r="GB41" s="333"/>
      <c r="GC41" s="333"/>
      <c r="GD41" s="333"/>
      <c r="GE41" s="333"/>
      <c r="GF41" s="333"/>
      <c r="GG41" s="333"/>
      <c r="GH41" s="333"/>
      <c r="GI41" s="333"/>
      <c r="GJ41" s="333"/>
      <c r="GK41" s="333"/>
      <c r="GL41" s="333"/>
      <c r="GM41" s="333"/>
      <c r="GN41" s="333"/>
      <c r="GO41" s="333"/>
      <c r="GP41" s="333"/>
      <c r="GQ41" s="333"/>
      <c r="GR41" s="333"/>
      <c r="GS41" s="333"/>
      <c r="GT41" s="333"/>
      <c r="GU41" s="333"/>
      <c r="GV41" s="333"/>
      <c r="GW41" s="333"/>
      <c r="GX41" s="333"/>
      <c r="GY41" s="333"/>
      <c r="GZ41" s="333"/>
      <c r="HA41" s="333"/>
      <c r="HB41" s="333"/>
      <c r="HC41" s="333"/>
      <c r="HD41" s="333"/>
      <c r="HE41" s="333"/>
      <c r="HF41" s="333"/>
      <c r="HG41" s="333"/>
      <c r="HH41" s="333"/>
      <c r="HI41" s="333"/>
      <c r="HJ41" s="333"/>
      <c r="HK41" s="333"/>
      <c r="HL41" s="333"/>
      <c r="HM41" s="333"/>
      <c r="HN41" s="333"/>
      <c r="HO41" s="333"/>
      <c r="HP41" s="333"/>
      <c r="HQ41" s="333"/>
      <c r="HR41" s="333"/>
      <c r="HS41" s="333"/>
      <c r="HT41" s="333"/>
      <c r="HU41" s="333"/>
      <c r="HV41" s="333"/>
      <c r="HW41" s="333"/>
      <c r="HX41" s="333"/>
      <c r="HY41" s="333"/>
      <c r="HZ41" s="333"/>
      <c r="IA41" s="333"/>
      <c r="IB41" s="333"/>
      <c r="IC41" s="333"/>
      <c r="ID41" s="333"/>
      <c r="IE41" s="333"/>
      <c r="IF41" s="333"/>
      <c r="IG41" s="333"/>
      <c r="IH41" s="333"/>
      <c r="II41" s="333"/>
      <c r="IJ41" s="333"/>
      <c r="IK41" s="333"/>
      <c r="IL41" s="333"/>
      <c r="IM41" s="333"/>
      <c r="IN41" s="333"/>
      <c r="IO41" s="333"/>
      <c r="IP41" s="333"/>
      <c r="IQ41" s="333"/>
      <c r="IR41" s="333"/>
      <c r="IS41" s="333"/>
      <c r="IT41" s="333"/>
      <c r="IU41" s="333"/>
      <c r="IV41" s="333"/>
    </row>
    <row r="42" spans="2:256" ht="15">
      <c r="B42" s="95"/>
      <c r="C42" s="96"/>
      <c r="D42" s="109"/>
      <c r="E42" s="320"/>
      <c r="F42" s="95"/>
      <c r="G42" s="345"/>
      <c r="H42" s="345"/>
      <c r="I42" s="345"/>
      <c r="J42" s="254"/>
      <c r="K42" s="254"/>
      <c r="L42" s="254"/>
      <c r="M42" s="95"/>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333"/>
      <c r="AY42" s="333"/>
      <c r="AZ42" s="333"/>
      <c r="BA42" s="333"/>
      <c r="BB42" s="333"/>
      <c r="BC42" s="333"/>
      <c r="BD42" s="333"/>
      <c r="BE42" s="333"/>
      <c r="BF42" s="333"/>
      <c r="BG42" s="333"/>
      <c r="BH42" s="333"/>
      <c r="BI42" s="333"/>
      <c r="BJ42" s="333"/>
      <c r="BK42" s="333"/>
      <c r="BL42" s="333"/>
      <c r="BM42" s="333"/>
      <c r="BN42" s="333"/>
      <c r="BO42" s="333"/>
      <c r="BP42" s="333"/>
      <c r="BQ42" s="333"/>
      <c r="BR42" s="333"/>
      <c r="BS42" s="333"/>
      <c r="BT42" s="333"/>
      <c r="BU42" s="333"/>
      <c r="BV42" s="333"/>
      <c r="BW42" s="333"/>
      <c r="BX42" s="333"/>
      <c r="BY42" s="333"/>
      <c r="BZ42" s="333"/>
      <c r="CA42" s="333"/>
      <c r="CB42" s="333"/>
      <c r="CC42" s="333"/>
      <c r="CD42" s="333"/>
      <c r="CE42" s="333"/>
      <c r="CF42" s="333"/>
      <c r="CG42" s="333"/>
      <c r="CH42" s="333"/>
      <c r="CI42" s="333"/>
      <c r="CJ42" s="333"/>
      <c r="CK42" s="333"/>
      <c r="CL42" s="333"/>
      <c r="CM42" s="333"/>
      <c r="CN42" s="333"/>
      <c r="CO42" s="333"/>
      <c r="CP42" s="333"/>
      <c r="CQ42" s="333"/>
      <c r="CR42" s="333"/>
      <c r="CS42" s="333"/>
      <c r="CT42" s="333"/>
      <c r="CU42" s="333"/>
      <c r="CV42" s="333"/>
      <c r="CW42" s="333"/>
      <c r="CX42" s="333"/>
      <c r="CY42" s="333"/>
      <c r="CZ42" s="333"/>
      <c r="DA42" s="333"/>
      <c r="DB42" s="333"/>
      <c r="DC42" s="333"/>
      <c r="DD42" s="333"/>
      <c r="DE42" s="333"/>
      <c r="DF42" s="333"/>
      <c r="DG42" s="333"/>
      <c r="DH42" s="333"/>
      <c r="DI42" s="333"/>
      <c r="DJ42" s="333"/>
      <c r="DK42" s="333"/>
      <c r="DL42" s="333"/>
      <c r="DM42" s="333"/>
      <c r="DN42" s="333"/>
      <c r="DO42" s="333"/>
      <c r="DP42" s="333"/>
      <c r="DQ42" s="333"/>
      <c r="DR42" s="333"/>
      <c r="DS42" s="333"/>
      <c r="DT42" s="333"/>
      <c r="DU42" s="333"/>
      <c r="DV42" s="333"/>
      <c r="DW42" s="333"/>
      <c r="DX42" s="333"/>
      <c r="DY42" s="333"/>
      <c r="DZ42" s="333"/>
      <c r="EA42" s="333"/>
      <c r="EB42" s="333"/>
      <c r="EC42" s="333"/>
      <c r="ED42" s="333"/>
      <c r="EE42" s="333"/>
      <c r="EF42" s="333"/>
      <c r="EG42" s="333"/>
      <c r="EH42" s="333"/>
      <c r="EI42" s="333"/>
      <c r="EJ42" s="333"/>
      <c r="EK42" s="333"/>
      <c r="EL42" s="333"/>
      <c r="EM42" s="333"/>
      <c r="EN42" s="333"/>
      <c r="EO42" s="333"/>
      <c r="EP42" s="333"/>
      <c r="EQ42" s="333"/>
      <c r="ER42" s="333"/>
      <c r="ES42" s="333"/>
      <c r="ET42" s="333"/>
      <c r="EU42" s="333"/>
      <c r="EV42" s="333"/>
      <c r="EW42" s="333"/>
      <c r="EX42" s="333"/>
      <c r="EY42" s="333"/>
      <c r="EZ42" s="333"/>
      <c r="FA42" s="333"/>
      <c r="FB42" s="333"/>
      <c r="FC42" s="333"/>
      <c r="FD42" s="333"/>
      <c r="FE42" s="333"/>
      <c r="FF42" s="333"/>
      <c r="FG42" s="333"/>
      <c r="FH42" s="333"/>
      <c r="FI42" s="333"/>
      <c r="FJ42" s="333"/>
      <c r="FK42" s="333"/>
      <c r="FL42" s="333"/>
      <c r="FM42" s="333"/>
      <c r="FN42" s="333"/>
      <c r="FO42" s="333"/>
      <c r="FP42" s="333"/>
      <c r="FQ42" s="333"/>
      <c r="FR42" s="333"/>
      <c r="FS42" s="333"/>
      <c r="FT42" s="333"/>
      <c r="FU42" s="333"/>
      <c r="FV42" s="333"/>
      <c r="FW42" s="333"/>
      <c r="FX42" s="333"/>
      <c r="FY42" s="333"/>
      <c r="FZ42" s="333"/>
      <c r="GA42" s="333"/>
      <c r="GB42" s="333"/>
      <c r="GC42" s="333"/>
      <c r="GD42" s="333"/>
      <c r="GE42" s="333"/>
      <c r="GF42" s="333"/>
      <c r="GG42" s="333"/>
      <c r="GH42" s="333"/>
      <c r="GI42" s="333"/>
      <c r="GJ42" s="333"/>
      <c r="GK42" s="333"/>
      <c r="GL42" s="333"/>
      <c r="GM42" s="333"/>
      <c r="GN42" s="333"/>
      <c r="GO42" s="333"/>
      <c r="GP42" s="333"/>
      <c r="GQ42" s="333"/>
      <c r="GR42" s="333"/>
      <c r="GS42" s="333"/>
      <c r="GT42" s="333"/>
      <c r="GU42" s="333"/>
      <c r="GV42" s="333"/>
      <c r="GW42" s="333"/>
      <c r="GX42" s="333"/>
      <c r="GY42" s="333"/>
      <c r="GZ42" s="333"/>
      <c r="HA42" s="333"/>
      <c r="HB42" s="333"/>
      <c r="HC42" s="333"/>
      <c r="HD42" s="333"/>
      <c r="HE42" s="333"/>
      <c r="HF42" s="333"/>
      <c r="HG42" s="333"/>
      <c r="HH42" s="333"/>
      <c r="HI42" s="333"/>
      <c r="HJ42" s="333"/>
      <c r="HK42" s="333"/>
      <c r="HL42" s="333"/>
      <c r="HM42" s="333"/>
      <c r="HN42" s="333"/>
      <c r="HO42" s="333"/>
      <c r="HP42" s="333"/>
      <c r="HQ42" s="333"/>
      <c r="HR42" s="333"/>
      <c r="HS42" s="333"/>
      <c r="HT42" s="333"/>
      <c r="HU42" s="333"/>
      <c r="HV42" s="333"/>
      <c r="HW42" s="333"/>
      <c r="HX42" s="333"/>
      <c r="HY42" s="333"/>
      <c r="HZ42" s="333"/>
      <c r="IA42" s="333"/>
      <c r="IB42" s="333"/>
      <c r="IC42" s="333"/>
      <c r="ID42" s="333"/>
      <c r="IE42" s="333"/>
      <c r="IF42" s="333"/>
      <c r="IG42" s="333"/>
      <c r="IH42" s="333"/>
      <c r="II42" s="333"/>
      <c r="IJ42" s="333"/>
      <c r="IK42" s="333"/>
      <c r="IL42" s="333"/>
      <c r="IM42" s="333"/>
      <c r="IN42" s="333"/>
      <c r="IO42" s="333"/>
      <c r="IP42" s="333"/>
      <c r="IQ42" s="333"/>
      <c r="IR42" s="333"/>
      <c r="IS42" s="333"/>
      <c r="IT42" s="333"/>
      <c r="IU42" s="333"/>
      <c r="IV42" s="333"/>
    </row>
    <row r="43" spans="2:256" ht="15.75">
      <c r="B43" s="235" t="s">
        <v>142</v>
      </c>
      <c r="C43" s="118"/>
      <c r="D43" s="99"/>
      <c r="E43" s="329"/>
      <c r="F43" s="97"/>
      <c r="G43" s="304"/>
      <c r="H43" s="304"/>
      <c r="I43" s="304"/>
      <c r="J43" s="306"/>
      <c r="K43" s="254"/>
      <c r="L43" s="254"/>
      <c r="M43" s="95"/>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333"/>
      <c r="AY43" s="333"/>
      <c r="AZ43" s="333"/>
      <c r="BA43" s="333"/>
      <c r="BB43" s="333"/>
      <c r="BC43" s="333"/>
      <c r="BD43" s="333"/>
      <c r="BE43" s="333"/>
      <c r="BF43" s="333"/>
      <c r="BG43" s="333"/>
      <c r="BH43" s="333"/>
      <c r="BI43" s="333"/>
      <c r="BJ43" s="333"/>
      <c r="BK43" s="333"/>
      <c r="BL43" s="333"/>
      <c r="BM43" s="333"/>
      <c r="BN43" s="333"/>
      <c r="BO43" s="333"/>
      <c r="BP43" s="333"/>
      <c r="BQ43" s="333"/>
      <c r="BR43" s="333"/>
      <c r="BS43" s="333"/>
      <c r="BT43" s="333"/>
      <c r="BU43" s="333"/>
      <c r="BV43" s="333"/>
      <c r="BW43" s="333"/>
      <c r="BX43" s="333"/>
      <c r="BY43" s="333"/>
      <c r="BZ43" s="333"/>
      <c r="CA43" s="333"/>
      <c r="CB43" s="333"/>
      <c r="CC43" s="333"/>
      <c r="CD43" s="333"/>
      <c r="CE43" s="333"/>
      <c r="CF43" s="333"/>
      <c r="CG43" s="333"/>
      <c r="CH43" s="333"/>
      <c r="CI43" s="333"/>
      <c r="CJ43" s="333"/>
      <c r="CK43" s="333"/>
      <c r="CL43" s="333"/>
      <c r="CM43" s="333"/>
      <c r="CN43" s="333"/>
      <c r="CO43" s="333"/>
      <c r="CP43" s="333"/>
      <c r="CQ43" s="333"/>
      <c r="CR43" s="333"/>
      <c r="CS43" s="333"/>
      <c r="CT43" s="333"/>
      <c r="CU43" s="333"/>
      <c r="CV43" s="333"/>
      <c r="CW43" s="333"/>
      <c r="CX43" s="333"/>
      <c r="CY43" s="333"/>
      <c r="CZ43" s="333"/>
      <c r="DA43" s="333"/>
      <c r="DB43" s="333"/>
      <c r="DC43" s="333"/>
      <c r="DD43" s="333"/>
      <c r="DE43" s="333"/>
      <c r="DF43" s="333"/>
      <c r="DG43" s="333"/>
      <c r="DH43" s="333"/>
      <c r="DI43" s="333"/>
      <c r="DJ43" s="333"/>
      <c r="DK43" s="333"/>
      <c r="DL43" s="333"/>
      <c r="DM43" s="333"/>
      <c r="DN43" s="333"/>
      <c r="DO43" s="333"/>
      <c r="DP43" s="333"/>
      <c r="DQ43" s="333"/>
      <c r="DR43" s="333"/>
      <c r="DS43" s="333"/>
      <c r="DT43" s="333"/>
      <c r="DU43" s="333"/>
      <c r="DV43" s="333"/>
      <c r="DW43" s="333"/>
      <c r="DX43" s="333"/>
      <c r="DY43" s="333"/>
      <c r="DZ43" s="333"/>
      <c r="EA43" s="333"/>
      <c r="EB43" s="333"/>
      <c r="EC43" s="333"/>
      <c r="ED43" s="333"/>
      <c r="EE43" s="333"/>
      <c r="EF43" s="333"/>
      <c r="EG43" s="333"/>
      <c r="EH43" s="333"/>
      <c r="EI43" s="333"/>
      <c r="EJ43" s="333"/>
      <c r="EK43" s="333"/>
      <c r="EL43" s="333"/>
      <c r="EM43" s="333"/>
      <c r="EN43" s="333"/>
      <c r="EO43" s="333"/>
      <c r="EP43" s="333"/>
      <c r="EQ43" s="333"/>
      <c r="ER43" s="333"/>
      <c r="ES43" s="333"/>
      <c r="ET43" s="333"/>
      <c r="EU43" s="333"/>
      <c r="EV43" s="333"/>
      <c r="EW43" s="333"/>
      <c r="EX43" s="333"/>
      <c r="EY43" s="333"/>
      <c r="EZ43" s="333"/>
      <c r="FA43" s="333"/>
      <c r="FB43" s="333"/>
      <c r="FC43" s="333"/>
      <c r="FD43" s="333"/>
      <c r="FE43" s="333"/>
      <c r="FF43" s="333"/>
      <c r="FG43" s="333"/>
      <c r="FH43" s="333"/>
      <c r="FI43" s="333"/>
      <c r="FJ43" s="333"/>
      <c r="FK43" s="333"/>
      <c r="FL43" s="333"/>
      <c r="FM43" s="333"/>
      <c r="FN43" s="333"/>
      <c r="FO43" s="333"/>
      <c r="FP43" s="333"/>
      <c r="FQ43" s="333"/>
      <c r="FR43" s="333"/>
      <c r="FS43" s="333"/>
      <c r="FT43" s="333"/>
      <c r="FU43" s="333"/>
      <c r="FV43" s="333"/>
      <c r="FW43" s="333"/>
      <c r="FX43" s="333"/>
      <c r="FY43" s="333"/>
      <c r="FZ43" s="333"/>
      <c r="GA43" s="333"/>
      <c r="GB43" s="333"/>
      <c r="GC43" s="333"/>
      <c r="GD43" s="333"/>
      <c r="GE43" s="333"/>
      <c r="GF43" s="333"/>
      <c r="GG43" s="333"/>
      <c r="GH43" s="333"/>
      <c r="GI43" s="333"/>
      <c r="GJ43" s="333"/>
      <c r="GK43" s="333"/>
      <c r="GL43" s="333"/>
      <c r="GM43" s="333"/>
      <c r="GN43" s="333"/>
      <c r="GO43" s="333"/>
      <c r="GP43" s="333"/>
      <c r="GQ43" s="333"/>
      <c r="GR43" s="333"/>
      <c r="GS43" s="333"/>
      <c r="GT43" s="333"/>
      <c r="GU43" s="333"/>
      <c r="GV43" s="333"/>
      <c r="GW43" s="333"/>
      <c r="GX43" s="333"/>
      <c r="GY43" s="333"/>
      <c r="GZ43" s="333"/>
      <c r="HA43" s="333"/>
      <c r="HB43" s="333"/>
      <c r="HC43" s="333"/>
      <c r="HD43" s="333"/>
      <c r="HE43" s="333"/>
      <c r="HF43" s="333"/>
      <c r="HG43" s="333"/>
      <c r="HH43" s="333"/>
      <c r="HI43" s="333"/>
      <c r="HJ43" s="333"/>
      <c r="HK43" s="333"/>
      <c r="HL43" s="333"/>
      <c r="HM43" s="333"/>
      <c r="HN43" s="333"/>
      <c r="HO43" s="333"/>
      <c r="HP43" s="333"/>
      <c r="HQ43" s="333"/>
      <c r="HR43" s="333"/>
      <c r="HS43" s="333"/>
      <c r="HT43" s="333"/>
      <c r="HU43" s="333"/>
      <c r="HV43" s="333"/>
      <c r="HW43" s="333"/>
      <c r="HX43" s="333"/>
      <c r="HY43" s="333"/>
      <c r="HZ43" s="333"/>
      <c r="IA43" s="333"/>
      <c r="IB43" s="333"/>
      <c r="IC43" s="333"/>
      <c r="ID43" s="333"/>
      <c r="IE43" s="333"/>
      <c r="IF43" s="333"/>
      <c r="IG43" s="333"/>
      <c r="IH43" s="333"/>
      <c r="II43" s="333"/>
      <c r="IJ43" s="333"/>
      <c r="IK43" s="333"/>
      <c r="IL43" s="333"/>
      <c r="IM43" s="333"/>
      <c r="IN43" s="333"/>
      <c r="IO43" s="333"/>
      <c r="IP43" s="333"/>
      <c r="IQ43" s="333"/>
      <c r="IR43" s="333"/>
      <c r="IS43" s="333"/>
      <c r="IT43" s="333"/>
      <c r="IU43" s="333"/>
      <c r="IV43" s="333"/>
    </row>
    <row r="44" spans="2:256" ht="63">
      <c r="B44" s="100" t="s">
        <v>60</v>
      </c>
      <c r="C44" s="103" t="s">
        <v>33</v>
      </c>
      <c r="D44" s="102"/>
      <c r="E44" s="331" t="s">
        <v>61</v>
      </c>
      <c r="F44" s="102"/>
      <c r="G44" s="348" t="s">
        <v>62</v>
      </c>
      <c r="H44" s="348" t="s">
        <v>74</v>
      </c>
      <c r="I44" s="510" t="s">
        <v>76</v>
      </c>
      <c r="J44" s="363" t="s">
        <v>382</v>
      </c>
      <c r="K44" s="363" t="s">
        <v>383</v>
      </c>
      <c r="L44" s="254"/>
      <c r="M44" s="95"/>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c r="BF44" s="333"/>
      <c r="BG44" s="333"/>
      <c r="BH44" s="333"/>
      <c r="BI44" s="333"/>
      <c r="BJ44" s="333"/>
      <c r="BK44" s="333"/>
      <c r="BL44" s="333"/>
      <c r="BM44" s="333"/>
      <c r="BN44" s="333"/>
      <c r="BO44" s="333"/>
      <c r="BP44" s="333"/>
      <c r="BQ44" s="333"/>
      <c r="BR44" s="333"/>
      <c r="BS44" s="333"/>
      <c r="BT44" s="333"/>
      <c r="BU44" s="333"/>
      <c r="BV44" s="333"/>
      <c r="BW44" s="333"/>
      <c r="BX44" s="333"/>
      <c r="BY44" s="333"/>
      <c r="BZ44" s="333"/>
      <c r="CA44" s="333"/>
      <c r="CB44" s="333"/>
      <c r="CC44" s="333"/>
      <c r="CD44" s="333"/>
      <c r="CE44" s="333"/>
      <c r="CF44" s="333"/>
      <c r="CG44" s="333"/>
      <c r="CH44" s="333"/>
      <c r="CI44" s="333"/>
      <c r="CJ44" s="333"/>
      <c r="CK44" s="333"/>
      <c r="CL44" s="333"/>
      <c r="CM44" s="333"/>
      <c r="CN44" s="333"/>
      <c r="CO44" s="333"/>
      <c r="CP44" s="333"/>
      <c r="CQ44" s="333"/>
      <c r="CR44" s="333"/>
      <c r="CS44" s="333"/>
      <c r="CT44" s="333"/>
      <c r="CU44" s="333"/>
      <c r="CV44" s="333"/>
      <c r="CW44" s="333"/>
      <c r="CX44" s="333"/>
      <c r="CY44" s="333"/>
      <c r="CZ44" s="333"/>
      <c r="DA44" s="333"/>
      <c r="DB44" s="333"/>
      <c r="DC44" s="333"/>
      <c r="DD44" s="333"/>
      <c r="DE44" s="333"/>
      <c r="DF44" s="333"/>
      <c r="DG44" s="333"/>
      <c r="DH44" s="333"/>
      <c r="DI44" s="333"/>
      <c r="DJ44" s="333"/>
      <c r="DK44" s="333"/>
      <c r="DL44" s="333"/>
      <c r="DM44" s="333"/>
      <c r="DN44" s="333"/>
      <c r="DO44" s="333"/>
      <c r="DP44" s="333"/>
      <c r="DQ44" s="333"/>
      <c r="DR44" s="333"/>
      <c r="DS44" s="333"/>
      <c r="DT44" s="333"/>
      <c r="DU44" s="333"/>
      <c r="DV44" s="333"/>
      <c r="DW44" s="333"/>
      <c r="DX44" s="333"/>
      <c r="DY44" s="333"/>
      <c r="DZ44" s="333"/>
      <c r="EA44" s="333"/>
      <c r="EB44" s="333"/>
      <c r="EC44" s="333"/>
      <c r="ED44" s="333"/>
      <c r="EE44" s="333"/>
      <c r="EF44" s="333"/>
      <c r="EG44" s="333"/>
      <c r="EH44" s="333"/>
      <c r="EI44" s="333"/>
      <c r="EJ44" s="333"/>
      <c r="EK44" s="333"/>
      <c r="EL44" s="333"/>
      <c r="EM44" s="333"/>
      <c r="EN44" s="333"/>
      <c r="EO44" s="333"/>
      <c r="EP44" s="333"/>
      <c r="EQ44" s="333"/>
      <c r="ER44" s="333"/>
      <c r="ES44" s="333"/>
      <c r="ET44" s="333"/>
      <c r="EU44" s="333"/>
      <c r="EV44" s="333"/>
      <c r="EW44" s="333"/>
      <c r="EX44" s="333"/>
      <c r="EY44" s="333"/>
      <c r="EZ44" s="333"/>
      <c r="FA44" s="333"/>
      <c r="FB44" s="333"/>
      <c r="FC44" s="333"/>
      <c r="FD44" s="333"/>
      <c r="FE44" s="333"/>
      <c r="FF44" s="333"/>
      <c r="FG44" s="333"/>
      <c r="FH44" s="333"/>
      <c r="FI44" s="333"/>
      <c r="FJ44" s="333"/>
      <c r="FK44" s="333"/>
      <c r="FL44" s="333"/>
      <c r="FM44" s="333"/>
      <c r="FN44" s="333"/>
      <c r="FO44" s="333"/>
      <c r="FP44" s="333"/>
      <c r="FQ44" s="333"/>
      <c r="FR44" s="333"/>
      <c r="FS44" s="333"/>
      <c r="FT44" s="333"/>
      <c r="FU44" s="333"/>
      <c r="FV44" s="333"/>
      <c r="FW44" s="333"/>
      <c r="FX44" s="333"/>
      <c r="FY44" s="333"/>
      <c r="FZ44" s="333"/>
      <c r="GA44" s="333"/>
      <c r="GB44" s="333"/>
      <c r="GC44" s="333"/>
      <c r="GD44" s="333"/>
      <c r="GE44" s="333"/>
      <c r="GF44" s="333"/>
      <c r="GG44" s="333"/>
      <c r="GH44" s="333"/>
      <c r="GI44" s="333"/>
      <c r="GJ44" s="333"/>
      <c r="GK44" s="333"/>
      <c r="GL44" s="333"/>
      <c r="GM44" s="333"/>
      <c r="GN44" s="333"/>
      <c r="GO44" s="333"/>
      <c r="GP44" s="333"/>
      <c r="GQ44" s="333"/>
      <c r="GR44" s="333"/>
      <c r="GS44" s="333"/>
      <c r="GT44" s="333"/>
      <c r="GU44" s="333"/>
      <c r="GV44" s="333"/>
      <c r="GW44" s="333"/>
      <c r="GX44" s="333"/>
      <c r="GY44" s="333"/>
      <c r="GZ44" s="333"/>
      <c r="HA44" s="333"/>
      <c r="HB44" s="333"/>
      <c r="HC44" s="333"/>
      <c r="HD44" s="333"/>
      <c r="HE44" s="333"/>
      <c r="HF44" s="333"/>
      <c r="HG44" s="333"/>
      <c r="HH44" s="333"/>
      <c r="HI44" s="333"/>
      <c r="HJ44" s="333"/>
      <c r="HK44" s="333"/>
      <c r="HL44" s="333"/>
      <c r="HM44" s="333"/>
      <c r="HN44" s="333"/>
      <c r="HO44" s="333"/>
      <c r="HP44" s="333"/>
      <c r="HQ44" s="333"/>
      <c r="HR44" s="333"/>
      <c r="HS44" s="333"/>
      <c r="HT44" s="333"/>
      <c r="HU44" s="333"/>
      <c r="HV44" s="333"/>
      <c r="HW44" s="333"/>
      <c r="HX44" s="333"/>
      <c r="HY44" s="333"/>
      <c r="HZ44" s="333"/>
      <c r="IA44" s="333"/>
      <c r="IB44" s="333"/>
      <c r="IC44" s="333"/>
      <c r="ID44" s="333"/>
      <c r="IE44" s="333"/>
      <c r="IF44" s="333"/>
      <c r="IG44" s="333"/>
      <c r="IH44" s="333"/>
      <c r="II44" s="333"/>
      <c r="IJ44" s="333"/>
      <c r="IK44" s="333"/>
      <c r="IL44" s="333"/>
      <c r="IM44" s="333"/>
      <c r="IN44" s="333"/>
      <c r="IO44" s="333"/>
      <c r="IP44" s="333"/>
      <c r="IQ44" s="333"/>
      <c r="IR44" s="333"/>
      <c r="IS44" s="333"/>
      <c r="IT44" s="333"/>
      <c r="IU44" s="333"/>
      <c r="IV44" s="333"/>
    </row>
    <row r="45" spans="2:256" ht="15">
      <c r="B45" s="454"/>
      <c r="C45" s="455"/>
      <c r="D45" s="94"/>
      <c r="E45" s="456"/>
      <c r="F45" s="94"/>
      <c r="G45" s="252"/>
      <c r="H45" s="252"/>
      <c r="I45" s="252"/>
      <c r="J45" s="288"/>
      <c r="K45" s="349"/>
      <c r="L45" s="254"/>
      <c r="M45" s="95"/>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333"/>
      <c r="AY45" s="333"/>
      <c r="AZ45" s="333"/>
      <c r="BA45" s="333"/>
      <c r="BB45" s="333"/>
      <c r="BC45" s="333"/>
      <c r="BD45" s="333"/>
      <c r="BE45" s="333"/>
      <c r="BF45" s="333"/>
      <c r="BG45" s="333"/>
      <c r="BH45" s="333"/>
      <c r="BI45" s="333"/>
      <c r="BJ45" s="333"/>
      <c r="BK45" s="333"/>
      <c r="BL45" s="333"/>
      <c r="BM45" s="333"/>
      <c r="BN45" s="333"/>
      <c r="BO45" s="333"/>
      <c r="BP45" s="333"/>
      <c r="BQ45" s="333"/>
      <c r="BR45" s="333"/>
      <c r="BS45" s="333"/>
      <c r="BT45" s="333"/>
      <c r="BU45" s="333"/>
      <c r="BV45" s="333"/>
      <c r="BW45" s="333"/>
      <c r="BX45" s="333"/>
      <c r="BY45" s="333"/>
      <c r="BZ45" s="333"/>
      <c r="CA45" s="333"/>
      <c r="CB45" s="333"/>
      <c r="CC45" s="333"/>
      <c r="CD45" s="333"/>
      <c r="CE45" s="333"/>
      <c r="CF45" s="333"/>
      <c r="CG45" s="333"/>
      <c r="CH45" s="333"/>
      <c r="CI45" s="333"/>
      <c r="CJ45" s="333"/>
      <c r="CK45" s="333"/>
      <c r="CL45" s="333"/>
      <c r="CM45" s="333"/>
      <c r="CN45" s="333"/>
      <c r="CO45" s="333"/>
      <c r="CP45" s="333"/>
      <c r="CQ45" s="333"/>
      <c r="CR45" s="333"/>
      <c r="CS45" s="333"/>
      <c r="CT45" s="333"/>
      <c r="CU45" s="333"/>
      <c r="CV45" s="333"/>
      <c r="CW45" s="333"/>
      <c r="CX45" s="333"/>
      <c r="CY45" s="333"/>
      <c r="CZ45" s="333"/>
      <c r="DA45" s="333"/>
      <c r="DB45" s="333"/>
      <c r="DC45" s="333"/>
      <c r="DD45" s="333"/>
      <c r="DE45" s="333"/>
      <c r="DF45" s="333"/>
      <c r="DG45" s="333"/>
      <c r="DH45" s="333"/>
      <c r="DI45" s="333"/>
      <c r="DJ45" s="333"/>
      <c r="DK45" s="333"/>
      <c r="DL45" s="333"/>
      <c r="DM45" s="333"/>
      <c r="DN45" s="333"/>
      <c r="DO45" s="333"/>
      <c r="DP45" s="333"/>
      <c r="DQ45" s="333"/>
      <c r="DR45" s="333"/>
      <c r="DS45" s="333"/>
      <c r="DT45" s="333"/>
      <c r="DU45" s="333"/>
      <c r="DV45" s="333"/>
      <c r="DW45" s="333"/>
      <c r="DX45" s="333"/>
      <c r="DY45" s="333"/>
      <c r="DZ45" s="333"/>
      <c r="EA45" s="333"/>
      <c r="EB45" s="333"/>
      <c r="EC45" s="333"/>
      <c r="ED45" s="333"/>
      <c r="EE45" s="333"/>
      <c r="EF45" s="333"/>
      <c r="EG45" s="333"/>
      <c r="EH45" s="333"/>
      <c r="EI45" s="333"/>
      <c r="EJ45" s="333"/>
      <c r="EK45" s="333"/>
      <c r="EL45" s="333"/>
      <c r="EM45" s="333"/>
      <c r="EN45" s="333"/>
      <c r="EO45" s="333"/>
      <c r="EP45" s="333"/>
      <c r="EQ45" s="333"/>
      <c r="ER45" s="333"/>
      <c r="ES45" s="333"/>
      <c r="ET45" s="333"/>
      <c r="EU45" s="333"/>
      <c r="EV45" s="333"/>
      <c r="EW45" s="333"/>
      <c r="EX45" s="333"/>
      <c r="EY45" s="333"/>
      <c r="EZ45" s="333"/>
      <c r="FA45" s="333"/>
      <c r="FB45" s="333"/>
      <c r="FC45" s="333"/>
      <c r="FD45" s="333"/>
      <c r="FE45" s="333"/>
      <c r="FF45" s="333"/>
      <c r="FG45" s="333"/>
      <c r="FH45" s="333"/>
      <c r="FI45" s="333"/>
      <c r="FJ45" s="333"/>
      <c r="FK45" s="333"/>
      <c r="FL45" s="333"/>
      <c r="FM45" s="333"/>
      <c r="FN45" s="333"/>
      <c r="FO45" s="333"/>
      <c r="FP45" s="333"/>
      <c r="FQ45" s="333"/>
      <c r="FR45" s="333"/>
      <c r="FS45" s="333"/>
      <c r="FT45" s="333"/>
      <c r="FU45" s="333"/>
      <c r="FV45" s="333"/>
      <c r="FW45" s="333"/>
      <c r="FX45" s="333"/>
      <c r="FY45" s="333"/>
      <c r="FZ45" s="333"/>
      <c r="GA45" s="333"/>
      <c r="GB45" s="333"/>
      <c r="GC45" s="333"/>
      <c r="GD45" s="333"/>
      <c r="GE45" s="333"/>
      <c r="GF45" s="333"/>
      <c r="GG45" s="333"/>
      <c r="GH45" s="333"/>
      <c r="GI45" s="333"/>
      <c r="GJ45" s="333"/>
      <c r="GK45" s="333"/>
      <c r="GL45" s="333"/>
      <c r="GM45" s="333"/>
      <c r="GN45" s="333"/>
      <c r="GO45" s="333"/>
      <c r="GP45" s="333"/>
      <c r="GQ45" s="333"/>
      <c r="GR45" s="333"/>
      <c r="GS45" s="333"/>
      <c r="GT45" s="333"/>
      <c r="GU45" s="333"/>
      <c r="GV45" s="333"/>
      <c r="GW45" s="333"/>
      <c r="GX45" s="333"/>
      <c r="GY45" s="333"/>
      <c r="GZ45" s="333"/>
      <c r="HA45" s="333"/>
      <c r="HB45" s="333"/>
      <c r="HC45" s="333"/>
      <c r="HD45" s="333"/>
      <c r="HE45" s="333"/>
      <c r="HF45" s="333"/>
      <c r="HG45" s="333"/>
      <c r="HH45" s="333"/>
      <c r="HI45" s="333"/>
      <c r="HJ45" s="333"/>
      <c r="HK45" s="333"/>
      <c r="HL45" s="333"/>
      <c r="HM45" s="333"/>
      <c r="HN45" s="333"/>
      <c r="HO45" s="333"/>
      <c r="HP45" s="333"/>
      <c r="HQ45" s="333"/>
      <c r="HR45" s="333"/>
      <c r="HS45" s="333"/>
      <c r="HT45" s="333"/>
      <c r="HU45" s="333"/>
      <c r="HV45" s="333"/>
      <c r="HW45" s="333"/>
      <c r="HX45" s="333"/>
      <c r="HY45" s="333"/>
      <c r="HZ45" s="333"/>
      <c r="IA45" s="333"/>
      <c r="IB45" s="333"/>
      <c r="IC45" s="333"/>
      <c r="ID45" s="333"/>
      <c r="IE45" s="333"/>
      <c r="IF45" s="333"/>
      <c r="IG45" s="333"/>
      <c r="IH45" s="333"/>
      <c r="II45" s="333"/>
      <c r="IJ45" s="333"/>
      <c r="IK45" s="333"/>
      <c r="IL45" s="333"/>
      <c r="IM45" s="333"/>
      <c r="IN45" s="333"/>
      <c r="IO45" s="333"/>
      <c r="IP45" s="333"/>
      <c r="IQ45" s="333"/>
      <c r="IR45" s="333"/>
      <c r="IS45" s="333"/>
      <c r="IT45" s="333"/>
      <c r="IU45" s="333"/>
      <c r="IV45" s="333"/>
    </row>
    <row r="46" spans="2:256" ht="15">
      <c r="B46" s="454"/>
      <c r="C46" s="455"/>
      <c r="D46" s="94"/>
      <c r="E46" s="456"/>
      <c r="F46" s="94"/>
      <c r="G46" s="252"/>
      <c r="H46" s="252"/>
      <c r="I46" s="252"/>
      <c r="J46" s="288"/>
      <c r="K46" s="349"/>
      <c r="L46" s="254"/>
      <c r="M46" s="95"/>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333"/>
      <c r="AU46" s="333"/>
      <c r="AV46" s="333"/>
      <c r="AW46" s="333"/>
      <c r="AX46" s="333"/>
      <c r="AY46" s="333"/>
      <c r="AZ46" s="333"/>
      <c r="BA46" s="333"/>
      <c r="BB46" s="333"/>
      <c r="BC46" s="333"/>
      <c r="BD46" s="333"/>
      <c r="BE46" s="333"/>
      <c r="BF46" s="333"/>
      <c r="BG46" s="333"/>
      <c r="BH46" s="333"/>
      <c r="BI46" s="333"/>
      <c r="BJ46" s="333"/>
      <c r="BK46" s="333"/>
      <c r="BL46" s="333"/>
      <c r="BM46" s="333"/>
      <c r="BN46" s="333"/>
      <c r="BO46" s="333"/>
      <c r="BP46" s="333"/>
      <c r="BQ46" s="333"/>
      <c r="BR46" s="333"/>
      <c r="BS46" s="333"/>
      <c r="BT46" s="333"/>
      <c r="BU46" s="333"/>
      <c r="BV46" s="333"/>
      <c r="BW46" s="333"/>
      <c r="BX46" s="333"/>
      <c r="BY46" s="333"/>
      <c r="BZ46" s="333"/>
      <c r="CA46" s="333"/>
      <c r="CB46" s="333"/>
      <c r="CC46" s="333"/>
      <c r="CD46" s="333"/>
      <c r="CE46" s="333"/>
      <c r="CF46" s="333"/>
      <c r="CG46" s="333"/>
      <c r="CH46" s="333"/>
      <c r="CI46" s="333"/>
      <c r="CJ46" s="333"/>
      <c r="CK46" s="333"/>
      <c r="CL46" s="333"/>
      <c r="CM46" s="333"/>
      <c r="CN46" s="333"/>
      <c r="CO46" s="333"/>
      <c r="CP46" s="333"/>
      <c r="CQ46" s="333"/>
      <c r="CR46" s="333"/>
      <c r="CS46" s="333"/>
      <c r="CT46" s="333"/>
      <c r="CU46" s="333"/>
      <c r="CV46" s="333"/>
      <c r="CW46" s="333"/>
      <c r="CX46" s="333"/>
      <c r="CY46" s="333"/>
      <c r="CZ46" s="333"/>
      <c r="DA46" s="333"/>
      <c r="DB46" s="333"/>
      <c r="DC46" s="333"/>
      <c r="DD46" s="333"/>
      <c r="DE46" s="333"/>
      <c r="DF46" s="333"/>
      <c r="DG46" s="333"/>
      <c r="DH46" s="333"/>
      <c r="DI46" s="333"/>
      <c r="DJ46" s="333"/>
      <c r="DK46" s="333"/>
      <c r="DL46" s="333"/>
      <c r="DM46" s="333"/>
      <c r="DN46" s="333"/>
      <c r="DO46" s="333"/>
      <c r="DP46" s="333"/>
      <c r="DQ46" s="333"/>
      <c r="DR46" s="333"/>
      <c r="DS46" s="333"/>
      <c r="DT46" s="333"/>
      <c r="DU46" s="333"/>
      <c r="DV46" s="333"/>
      <c r="DW46" s="333"/>
      <c r="DX46" s="333"/>
      <c r="DY46" s="333"/>
      <c r="DZ46" s="333"/>
      <c r="EA46" s="333"/>
      <c r="EB46" s="333"/>
      <c r="EC46" s="333"/>
      <c r="ED46" s="333"/>
      <c r="EE46" s="333"/>
      <c r="EF46" s="333"/>
      <c r="EG46" s="333"/>
      <c r="EH46" s="333"/>
      <c r="EI46" s="333"/>
      <c r="EJ46" s="333"/>
      <c r="EK46" s="333"/>
      <c r="EL46" s="333"/>
      <c r="EM46" s="333"/>
      <c r="EN46" s="333"/>
      <c r="EO46" s="333"/>
      <c r="EP46" s="333"/>
      <c r="EQ46" s="333"/>
      <c r="ER46" s="333"/>
      <c r="ES46" s="333"/>
      <c r="ET46" s="333"/>
      <c r="EU46" s="333"/>
      <c r="EV46" s="333"/>
      <c r="EW46" s="333"/>
      <c r="EX46" s="333"/>
      <c r="EY46" s="333"/>
      <c r="EZ46" s="333"/>
      <c r="FA46" s="333"/>
      <c r="FB46" s="333"/>
      <c r="FC46" s="333"/>
      <c r="FD46" s="333"/>
      <c r="FE46" s="333"/>
      <c r="FF46" s="333"/>
      <c r="FG46" s="333"/>
      <c r="FH46" s="333"/>
      <c r="FI46" s="333"/>
      <c r="FJ46" s="333"/>
      <c r="FK46" s="333"/>
      <c r="FL46" s="333"/>
      <c r="FM46" s="333"/>
      <c r="FN46" s="333"/>
      <c r="FO46" s="333"/>
      <c r="FP46" s="333"/>
      <c r="FQ46" s="333"/>
      <c r="FR46" s="333"/>
      <c r="FS46" s="333"/>
      <c r="FT46" s="333"/>
      <c r="FU46" s="333"/>
      <c r="FV46" s="333"/>
      <c r="FW46" s="333"/>
      <c r="FX46" s="333"/>
      <c r="FY46" s="333"/>
      <c r="FZ46" s="333"/>
      <c r="GA46" s="333"/>
      <c r="GB46" s="333"/>
      <c r="GC46" s="333"/>
      <c r="GD46" s="333"/>
      <c r="GE46" s="333"/>
      <c r="GF46" s="333"/>
      <c r="GG46" s="333"/>
      <c r="GH46" s="333"/>
      <c r="GI46" s="333"/>
      <c r="GJ46" s="333"/>
      <c r="GK46" s="333"/>
      <c r="GL46" s="333"/>
      <c r="GM46" s="333"/>
      <c r="GN46" s="333"/>
      <c r="GO46" s="333"/>
      <c r="GP46" s="333"/>
      <c r="GQ46" s="333"/>
      <c r="GR46" s="333"/>
      <c r="GS46" s="333"/>
      <c r="GT46" s="333"/>
      <c r="GU46" s="333"/>
      <c r="GV46" s="333"/>
      <c r="GW46" s="333"/>
      <c r="GX46" s="333"/>
      <c r="GY46" s="333"/>
      <c r="GZ46" s="333"/>
      <c r="HA46" s="333"/>
      <c r="HB46" s="333"/>
      <c r="HC46" s="333"/>
      <c r="HD46" s="333"/>
      <c r="HE46" s="333"/>
      <c r="HF46" s="333"/>
      <c r="HG46" s="333"/>
      <c r="HH46" s="333"/>
      <c r="HI46" s="333"/>
      <c r="HJ46" s="333"/>
      <c r="HK46" s="333"/>
      <c r="HL46" s="333"/>
      <c r="HM46" s="333"/>
      <c r="HN46" s="333"/>
      <c r="HO46" s="333"/>
      <c r="HP46" s="333"/>
      <c r="HQ46" s="333"/>
      <c r="HR46" s="333"/>
      <c r="HS46" s="333"/>
      <c r="HT46" s="333"/>
      <c r="HU46" s="333"/>
      <c r="HV46" s="333"/>
      <c r="HW46" s="333"/>
      <c r="HX46" s="333"/>
      <c r="HY46" s="333"/>
      <c r="HZ46" s="333"/>
      <c r="IA46" s="333"/>
      <c r="IB46" s="333"/>
      <c r="IC46" s="333"/>
      <c r="ID46" s="333"/>
      <c r="IE46" s="333"/>
      <c r="IF46" s="333"/>
      <c r="IG46" s="333"/>
      <c r="IH46" s="333"/>
      <c r="II46" s="333"/>
      <c r="IJ46" s="333"/>
      <c r="IK46" s="333"/>
      <c r="IL46" s="333"/>
      <c r="IM46" s="333"/>
      <c r="IN46" s="333"/>
      <c r="IO46" s="333"/>
      <c r="IP46" s="333"/>
      <c r="IQ46" s="333"/>
      <c r="IR46" s="333"/>
      <c r="IS46" s="333"/>
      <c r="IT46" s="333"/>
      <c r="IU46" s="333"/>
      <c r="IV46" s="333"/>
    </row>
    <row r="47" spans="2:256" ht="15">
      <c r="B47" s="454"/>
      <c r="C47" s="455"/>
      <c r="D47" s="94"/>
      <c r="E47" s="456"/>
      <c r="F47" s="94"/>
      <c r="G47" s="252"/>
      <c r="H47" s="252"/>
      <c r="I47" s="252"/>
      <c r="J47" s="288"/>
      <c r="K47" s="349"/>
      <c r="L47" s="254"/>
      <c r="M47" s="95"/>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333"/>
      <c r="AL47" s="333"/>
      <c r="AM47" s="333"/>
      <c r="AN47" s="333"/>
      <c r="AO47" s="333"/>
      <c r="AP47" s="333"/>
      <c r="AQ47" s="333"/>
      <c r="AR47" s="333"/>
      <c r="AS47" s="333"/>
      <c r="AT47" s="333"/>
      <c r="AU47" s="333"/>
      <c r="AV47" s="333"/>
      <c r="AW47" s="333"/>
      <c r="AX47" s="333"/>
      <c r="AY47" s="333"/>
      <c r="AZ47" s="333"/>
      <c r="BA47" s="333"/>
      <c r="BB47" s="333"/>
      <c r="BC47" s="333"/>
      <c r="BD47" s="333"/>
      <c r="BE47" s="333"/>
      <c r="BF47" s="333"/>
      <c r="BG47" s="333"/>
      <c r="BH47" s="333"/>
      <c r="BI47" s="333"/>
      <c r="BJ47" s="333"/>
      <c r="BK47" s="333"/>
      <c r="BL47" s="333"/>
      <c r="BM47" s="333"/>
      <c r="BN47" s="333"/>
      <c r="BO47" s="333"/>
      <c r="BP47" s="333"/>
      <c r="BQ47" s="333"/>
      <c r="BR47" s="333"/>
      <c r="BS47" s="333"/>
      <c r="BT47" s="333"/>
      <c r="BU47" s="333"/>
      <c r="BV47" s="333"/>
      <c r="BW47" s="333"/>
      <c r="BX47" s="333"/>
      <c r="BY47" s="333"/>
      <c r="BZ47" s="333"/>
      <c r="CA47" s="333"/>
      <c r="CB47" s="333"/>
      <c r="CC47" s="333"/>
      <c r="CD47" s="333"/>
      <c r="CE47" s="333"/>
      <c r="CF47" s="333"/>
      <c r="CG47" s="333"/>
      <c r="CH47" s="333"/>
      <c r="CI47" s="333"/>
      <c r="CJ47" s="333"/>
      <c r="CK47" s="333"/>
      <c r="CL47" s="333"/>
      <c r="CM47" s="333"/>
      <c r="CN47" s="333"/>
      <c r="CO47" s="333"/>
      <c r="CP47" s="333"/>
      <c r="CQ47" s="333"/>
      <c r="CR47" s="333"/>
      <c r="CS47" s="333"/>
      <c r="CT47" s="333"/>
      <c r="CU47" s="333"/>
      <c r="CV47" s="333"/>
      <c r="CW47" s="333"/>
      <c r="CX47" s="333"/>
      <c r="CY47" s="333"/>
      <c r="CZ47" s="333"/>
      <c r="DA47" s="333"/>
      <c r="DB47" s="333"/>
      <c r="DC47" s="333"/>
      <c r="DD47" s="333"/>
      <c r="DE47" s="333"/>
      <c r="DF47" s="333"/>
      <c r="DG47" s="333"/>
      <c r="DH47" s="333"/>
      <c r="DI47" s="333"/>
      <c r="DJ47" s="333"/>
      <c r="DK47" s="333"/>
      <c r="DL47" s="333"/>
      <c r="DM47" s="333"/>
      <c r="DN47" s="333"/>
      <c r="DO47" s="333"/>
      <c r="DP47" s="333"/>
      <c r="DQ47" s="333"/>
      <c r="DR47" s="333"/>
      <c r="DS47" s="333"/>
      <c r="DT47" s="333"/>
      <c r="DU47" s="333"/>
      <c r="DV47" s="333"/>
      <c r="DW47" s="333"/>
      <c r="DX47" s="333"/>
      <c r="DY47" s="333"/>
      <c r="DZ47" s="333"/>
      <c r="EA47" s="333"/>
      <c r="EB47" s="333"/>
      <c r="EC47" s="333"/>
      <c r="ED47" s="333"/>
      <c r="EE47" s="333"/>
      <c r="EF47" s="333"/>
      <c r="EG47" s="333"/>
      <c r="EH47" s="333"/>
      <c r="EI47" s="333"/>
      <c r="EJ47" s="333"/>
      <c r="EK47" s="333"/>
      <c r="EL47" s="333"/>
      <c r="EM47" s="333"/>
      <c r="EN47" s="333"/>
      <c r="EO47" s="333"/>
      <c r="EP47" s="333"/>
      <c r="EQ47" s="333"/>
      <c r="ER47" s="333"/>
      <c r="ES47" s="333"/>
      <c r="ET47" s="333"/>
      <c r="EU47" s="333"/>
      <c r="EV47" s="333"/>
      <c r="EW47" s="333"/>
      <c r="EX47" s="333"/>
      <c r="EY47" s="333"/>
      <c r="EZ47" s="333"/>
      <c r="FA47" s="333"/>
      <c r="FB47" s="333"/>
      <c r="FC47" s="333"/>
      <c r="FD47" s="333"/>
      <c r="FE47" s="333"/>
      <c r="FF47" s="333"/>
      <c r="FG47" s="333"/>
      <c r="FH47" s="333"/>
      <c r="FI47" s="333"/>
      <c r="FJ47" s="333"/>
      <c r="FK47" s="333"/>
      <c r="FL47" s="333"/>
      <c r="FM47" s="333"/>
      <c r="FN47" s="333"/>
      <c r="FO47" s="333"/>
      <c r="FP47" s="333"/>
      <c r="FQ47" s="333"/>
      <c r="FR47" s="333"/>
      <c r="FS47" s="333"/>
      <c r="FT47" s="333"/>
      <c r="FU47" s="333"/>
      <c r="FV47" s="333"/>
      <c r="FW47" s="333"/>
      <c r="FX47" s="333"/>
      <c r="FY47" s="333"/>
      <c r="FZ47" s="333"/>
      <c r="GA47" s="333"/>
      <c r="GB47" s="333"/>
      <c r="GC47" s="333"/>
      <c r="GD47" s="333"/>
      <c r="GE47" s="333"/>
      <c r="GF47" s="333"/>
      <c r="GG47" s="333"/>
      <c r="GH47" s="333"/>
      <c r="GI47" s="333"/>
      <c r="GJ47" s="333"/>
      <c r="GK47" s="333"/>
      <c r="GL47" s="333"/>
      <c r="GM47" s="333"/>
      <c r="GN47" s="333"/>
      <c r="GO47" s="333"/>
      <c r="GP47" s="333"/>
      <c r="GQ47" s="333"/>
      <c r="GR47" s="333"/>
      <c r="GS47" s="333"/>
      <c r="GT47" s="333"/>
      <c r="GU47" s="333"/>
      <c r="GV47" s="333"/>
      <c r="GW47" s="333"/>
      <c r="GX47" s="333"/>
      <c r="GY47" s="333"/>
      <c r="GZ47" s="333"/>
      <c r="HA47" s="333"/>
      <c r="HB47" s="333"/>
      <c r="HC47" s="333"/>
      <c r="HD47" s="333"/>
      <c r="HE47" s="333"/>
      <c r="HF47" s="333"/>
      <c r="HG47" s="333"/>
      <c r="HH47" s="333"/>
      <c r="HI47" s="333"/>
      <c r="HJ47" s="333"/>
      <c r="HK47" s="333"/>
      <c r="HL47" s="333"/>
      <c r="HM47" s="333"/>
      <c r="HN47" s="333"/>
      <c r="HO47" s="333"/>
      <c r="HP47" s="333"/>
      <c r="HQ47" s="333"/>
      <c r="HR47" s="333"/>
      <c r="HS47" s="333"/>
      <c r="HT47" s="333"/>
      <c r="HU47" s="333"/>
      <c r="HV47" s="333"/>
      <c r="HW47" s="333"/>
      <c r="HX47" s="333"/>
      <c r="HY47" s="333"/>
      <c r="HZ47" s="333"/>
      <c r="IA47" s="333"/>
      <c r="IB47" s="333"/>
      <c r="IC47" s="333"/>
      <c r="ID47" s="333"/>
      <c r="IE47" s="333"/>
      <c r="IF47" s="333"/>
      <c r="IG47" s="333"/>
      <c r="IH47" s="333"/>
      <c r="II47" s="333"/>
      <c r="IJ47" s="333"/>
      <c r="IK47" s="333"/>
      <c r="IL47" s="333"/>
      <c r="IM47" s="333"/>
      <c r="IN47" s="333"/>
      <c r="IO47" s="333"/>
      <c r="IP47" s="333"/>
      <c r="IQ47" s="333"/>
      <c r="IR47" s="333"/>
      <c r="IS47" s="333"/>
      <c r="IT47" s="333"/>
      <c r="IU47" s="333"/>
      <c r="IV47" s="333"/>
    </row>
    <row r="48" spans="2:256" ht="15">
      <c r="B48" s="454"/>
      <c r="C48" s="455"/>
      <c r="D48" s="94"/>
      <c r="E48" s="456"/>
      <c r="F48" s="94"/>
      <c r="G48" s="252"/>
      <c r="H48" s="252"/>
      <c r="I48" s="252"/>
      <c r="J48" s="288"/>
      <c r="K48" s="349"/>
      <c r="L48" s="254"/>
      <c r="M48" s="95"/>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c r="AK48" s="333"/>
      <c r="AL48" s="333"/>
      <c r="AM48" s="333"/>
      <c r="AN48" s="333"/>
      <c r="AO48" s="333"/>
      <c r="AP48" s="333"/>
      <c r="AQ48" s="333"/>
      <c r="AR48" s="333"/>
      <c r="AS48" s="333"/>
      <c r="AT48" s="333"/>
      <c r="AU48" s="333"/>
      <c r="AV48" s="333"/>
      <c r="AW48" s="333"/>
      <c r="AX48" s="333"/>
      <c r="AY48" s="333"/>
      <c r="AZ48" s="333"/>
      <c r="BA48" s="333"/>
      <c r="BB48" s="333"/>
      <c r="BC48" s="333"/>
      <c r="BD48" s="333"/>
      <c r="BE48" s="333"/>
      <c r="BF48" s="333"/>
      <c r="BG48" s="333"/>
      <c r="BH48" s="333"/>
      <c r="BI48" s="333"/>
      <c r="BJ48" s="333"/>
      <c r="BK48" s="333"/>
      <c r="BL48" s="333"/>
      <c r="BM48" s="333"/>
      <c r="BN48" s="333"/>
      <c r="BO48" s="333"/>
      <c r="BP48" s="333"/>
      <c r="BQ48" s="333"/>
      <c r="BR48" s="333"/>
      <c r="BS48" s="333"/>
      <c r="BT48" s="333"/>
      <c r="BU48" s="333"/>
      <c r="BV48" s="333"/>
      <c r="BW48" s="333"/>
      <c r="BX48" s="333"/>
      <c r="BY48" s="333"/>
      <c r="BZ48" s="333"/>
      <c r="CA48" s="333"/>
      <c r="CB48" s="333"/>
      <c r="CC48" s="333"/>
      <c r="CD48" s="333"/>
      <c r="CE48" s="333"/>
      <c r="CF48" s="333"/>
      <c r="CG48" s="333"/>
      <c r="CH48" s="333"/>
      <c r="CI48" s="333"/>
      <c r="CJ48" s="333"/>
      <c r="CK48" s="333"/>
      <c r="CL48" s="333"/>
      <c r="CM48" s="333"/>
      <c r="CN48" s="333"/>
      <c r="CO48" s="333"/>
      <c r="CP48" s="333"/>
      <c r="CQ48" s="333"/>
      <c r="CR48" s="333"/>
      <c r="CS48" s="333"/>
      <c r="CT48" s="333"/>
      <c r="CU48" s="333"/>
      <c r="CV48" s="333"/>
      <c r="CW48" s="333"/>
      <c r="CX48" s="333"/>
      <c r="CY48" s="333"/>
      <c r="CZ48" s="333"/>
      <c r="DA48" s="333"/>
      <c r="DB48" s="333"/>
      <c r="DC48" s="333"/>
      <c r="DD48" s="333"/>
      <c r="DE48" s="333"/>
      <c r="DF48" s="333"/>
      <c r="DG48" s="333"/>
      <c r="DH48" s="333"/>
      <c r="DI48" s="333"/>
      <c r="DJ48" s="333"/>
      <c r="DK48" s="333"/>
      <c r="DL48" s="333"/>
      <c r="DM48" s="333"/>
      <c r="DN48" s="333"/>
      <c r="DO48" s="333"/>
      <c r="DP48" s="333"/>
      <c r="DQ48" s="333"/>
      <c r="DR48" s="333"/>
      <c r="DS48" s="333"/>
      <c r="DT48" s="333"/>
      <c r="DU48" s="333"/>
      <c r="DV48" s="333"/>
      <c r="DW48" s="333"/>
      <c r="DX48" s="333"/>
      <c r="DY48" s="333"/>
      <c r="DZ48" s="333"/>
      <c r="EA48" s="333"/>
      <c r="EB48" s="333"/>
      <c r="EC48" s="333"/>
      <c r="ED48" s="333"/>
      <c r="EE48" s="333"/>
      <c r="EF48" s="333"/>
      <c r="EG48" s="333"/>
      <c r="EH48" s="333"/>
      <c r="EI48" s="333"/>
      <c r="EJ48" s="333"/>
      <c r="EK48" s="333"/>
      <c r="EL48" s="333"/>
      <c r="EM48" s="333"/>
      <c r="EN48" s="333"/>
      <c r="EO48" s="333"/>
      <c r="EP48" s="333"/>
      <c r="EQ48" s="333"/>
      <c r="ER48" s="333"/>
      <c r="ES48" s="333"/>
      <c r="ET48" s="333"/>
      <c r="EU48" s="333"/>
      <c r="EV48" s="333"/>
      <c r="EW48" s="333"/>
      <c r="EX48" s="333"/>
      <c r="EY48" s="333"/>
      <c r="EZ48" s="333"/>
      <c r="FA48" s="333"/>
      <c r="FB48" s="333"/>
      <c r="FC48" s="333"/>
      <c r="FD48" s="333"/>
      <c r="FE48" s="333"/>
      <c r="FF48" s="333"/>
      <c r="FG48" s="333"/>
      <c r="FH48" s="333"/>
      <c r="FI48" s="333"/>
      <c r="FJ48" s="333"/>
      <c r="FK48" s="333"/>
      <c r="FL48" s="333"/>
      <c r="FM48" s="333"/>
      <c r="FN48" s="333"/>
      <c r="FO48" s="333"/>
      <c r="FP48" s="333"/>
      <c r="FQ48" s="333"/>
      <c r="FR48" s="333"/>
      <c r="FS48" s="333"/>
      <c r="FT48" s="333"/>
      <c r="FU48" s="333"/>
      <c r="FV48" s="333"/>
      <c r="FW48" s="333"/>
      <c r="FX48" s="333"/>
      <c r="FY48" s="333"/>
      <c r="FZ48" s="333"/>
      <c r="GA48" s="333"/>
      <c r="GB48" s="333"/>
      <c r="GC48" s="333"/>
      <c r="GD48" s="333"/>
      <c r="GE48" s="333"/>
      <c r="GF48" s="333"/>
      <c r="GG48" s="333"/>
      <c r="GH48" s="333"/>
      <c r="GI48" s="333"/>
      <c r="GJ48" s="333"/>
      <c r="GK48" s="333"/>
      <c r="GL48" s="333"/>
      <c r="GM48" s="333"/>
      <c r="GN48" s="333"/>
      <c r="GO48" s="333"/>
      <c r="GP48" s="333"/>
      <c r="GQ48" s="333"/>
      <c r="GR48" s="333"/>
      <c r="GS48" s="333"/>
      <c r="GT48" s="333"/>
      <c r="GU48" s="333"/>
      <c r="GV48" s="333"/>
      <c r="GW48" s="333"/>
      <c r="GX48" s="333"/>
      <c r="GY48" s="333"/>
      <c r="GZ48" s="333"/>
      <c r="HA48" s="333"/>
      <c r="HB48" s="333"/>
      <c r="HC48" s="333"/>
      <c r="HD48" s="333"/>
      <c r="HE48" s="333"/>
      <c r="HF48" s="333"/>
      <c r="HG48" s="333"/>
      <c r="HH48" s="333"/>
      <c r="HI48" s="333"/>
      <c r="HJ48" s="333"/>
      <c r="HK48" s="333"/>
      <c r="HL48" s="333"/>
      <c r="HM48" s="333"/>
      <c r="HN48" s="333"/>
      <c r="HO48" s="333"/>
      <c r="HP48" s="333"/>
      <c r="HQ48" s="333"/>
      <c r="HR48" s="333"/>
      <c r="HS48" s="333"/>
      <c r="HT48" s="333"/>
      <c r="HU48" s="333"/>
      <c r="HV48" s="333"/>
      <c r="HW48" s="333"/>
      <c r="HX48" s="333"/>
      <c r="HY48" s="333"/>
      <c r="HZ48" s="333"/>
      <c r="IA48" s="333"/>
      <c r="IB48" s="333"/>
      <c r="IC48" s="333"/>
      <c r="ID48" s="333"/>
      <c r="IE48" s="333"/>
      <c r="IF48" s="333"/>
      <c r="IG48" s="333"/>
      <c r="IH48" s="333"/>
      <c r="II48" s="333"/>
      <c r="IJ48" s="333"/>
      <c r="IK48" s="333"/>
      <c r="IL48" s="333"/>
      <c r="IM48" s="333"/>
      <c r="IN48" s="333"/>
      <c r="IO48" s="333"/>
      <c r="IP48" s="333"/>
      <c r="IQ48" s="333"/>
      <c r="IR48" s="333"/>
      <c r="IS48" s="333"/>
      <c r="IT48" s="333"/>
      <c r="IU48" s="333"/>
      <c r="IV48" s="333"/>
    </row>
    <row r="49" spans="2:256" ht="15">
      <c r="B49" s="454"/>
      <c r="C49" s="455"/>
      <c r="D49" s="94"/>
      <c r="E49" s="456"/>
      <c r="F49" s="94"/>
      <c r="G49" s="252"/>
      <c r="H49" s="252"/>
      <c r="I49" s="252"/>
      <c r="J49" s="288"/>
      <c r="K49" s="349"/>
      <c r="L49" s="254"/>
      <c r="M49" s="95"/>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333"/>
      <c r="AY49" s="333"/>
      <c r="AZ49" s="333"/>
      <c r="BA49" s="333"/>
      <c r="BB49" s="333"/>
      <c r="BC49" s="333"/>
      <c r="BD49" s="333"/>
      <c r="BE49" s="333"/>
      <c r="BF49" s="333"/>
      <c r="BG49" s="333"/>
      <c r="BH49" s="333"/>
      <c r="BI49" s="333"/>
      <c r="BJ49" s="333"/>
      <c r="BK49" s="333"/>
      <c r="BL49" s="333"/>
      <c r="BM49" s="333"/>
      <c r="BN49" s="333"/>
      <c r="BO49" s="333"/>
      <c r="BP49" s="333"/>
      <c r="BQ49" s="333"/>
      <c r="BR49" s="333"/>
      <c r="BS49" s="333"/>
      <c r="BT49" s="333"/>
      <c r="BU49" s="333"/>
      <c r="BV49" s="333"/>
      <c r="BW49" s="333"/>
      <c r="BX49" s="333"/>
      <c r="BY49" s="333"/>
      <c r="BZ49" s="333"/>
      <c r="CA49" s="333"/>
      <c r="CB49" s="333"/>
      <c r="CC49" s="333"/>
      <c r="CD49" s="333"/>
      <c r="CE49" s="333"/>
      <c r="CF49" s="333"/>
      <c r="CG49" s="333"/>
      <c r="CH49" s="333"/>
      <c r="CI49" s="333"/>
      <c r="CJ49" s="333"/>
      <c r="CK49" s="333"/>
      <c r="CL49" s="333"/>
      <c r="CM49" s="333"/>
      <c r="CN49" s="333"/>
      <c r="CO49" s="333"/>
      <c r="CP49" s="333"/>
      <c r="CQ49" s="333"/>
      <c r="CR49" s="333"/>
      <c r="CS49" s="333"/>
      <c r="CT49" s="333"/>
      <c r="CU49" s="333"/>
      <c r="CV49" s="333"/>
      <c r="CW49" s="333"/>
      <c r="CX49" s="333"/>
      <c r="CY49" s="333"/>
      <c r="CZ49" s="333"/>
      <c r="DA49" s="333"/>
      <c r="DB49" s="333"/>
      <c r="DC49" s="333"/>
      <c r="DD49" s="333"/>
      <c r="DE49" s="333"/>
      <c r="DF49" s="333"/>
      <c r="DG49" s="333"/>
      <c r="DH49" s="333"/>
      <c r="DI49" s="333"/>
      <c r="DJ49" s="333"/>
      <c r="DK49" s="333"/>
      <c r="DL49" s="333"/>
      <c r="DM49" s="333"/>
      <c r="DN49" s="333"/>
      <c r="DO49" s="333"/>
      <c r="DP49" s="333"/>
      <c r="DQ49" s="333"/>
      <c r="DR49" s="333"/>
      <c r="DS49" s="333"/>
      <c r="DT49" s="333"/>
      <c r="DU49" s="333"/>
      <c r="DV49" s="333"/>
      <c r="DW49" s="333"/>
      <c r="DX49" s="333"/>
      <c r="DY49" s="333"/>
      <c r="DZ49" s="333"/>
      <c r="EA49" s="333"/>
      <c r="EB49" s="333"/>
      <c r="EC49" s="333"/>
      <c r="ED49" s="333"/>
      <c r="EE49" s="333"/>
      <c r="EF49" s="333"/>
      <c r="EG49" s="333"/>
      <c r="EH49" s="333"/>
      <c r="EI49" s="333"/>
      <c r="EJ49" s="333"/>
      <c r="EK49" s="333"/>
      <c r="EL49" s="333"/>
      <c r="EM49" s="333"/>
      <c r="EN49" s="333"/>
      <c r="EO49" s="333"/>
      <c r="EP49" s="333"/>
      <c r="EQ49" s="333"/>
      <c r="ER49" s="333"/>
      <c r="ES49" s="333"/>
      <c r="ET49" s="333"/>
      <c r="EU49" s="333"/>
      <c r="EV49" s="333"/>
      <c r="EW49" s="333"/>
      <c r="EX49" s="333"/>
      <c r="EY49" s="333"/>
      <c r="EZ49" s="333"/>
      <c r="FA49" s="333"/>
      <c r="FB49" s="333"/>
      <c r="FC49" s="333"/>
      <c r="FD49" s="333"/>
      <c r="FE49" s="333"/>
      <c r="FF49" s="333"/>
      <c r="FG49" s="333"/>
      <c r="FH49" s="333"/>
      <c r="FI49" s="333"/>
      <c r="FJ49" s="333"/>
      <c r="FK49" s="333"/>
      <c r="FL49" s="333"/>
      <c r="FM49" s="333"/>
      <c r="FN49" s="333"/>
      <c r="FO49" s="333"/>
      <c r="FP49" s="333"/>
      <c r="FQ49" s="333"/>
      <c r="FR49" s="333"/>
      <c r="FS49" s="333"/>
      <c r="FT49" s="333"/>
      <c r="FU49" s="333"/>
      <c r="FV49" s="333"/>
      <c r="FW49" s="333"/>
      <c r="FX49" s="333"/>
      <c r="FY49" s="333"/>
      <c r="FZ49" s="333"/>
      <c r="GA49" s="333"/>
      <c r="GB49" s="333"/>
      <c r="GC49" s="333"/>
      <c r="GD49" s="333"/>
      <c r="GE49" s="333"/>
      <c r="GF49" s="333"/>
      <c r="GG49" s="333"/>
      <c r="GH49" s="333"/>
      <c r="GI49" s="333"/>
      <c r="GJ49" s="333"/>
      <c r="GK49" s="333"/>
      <c r="GL49" s="333"/>
      <c r="GM49" s="333"/>
      <c r="GN49" s="333"/>
      <c r="GO49" s="333"/>
      <c r="GP49" s="333"/>
      <c r="GQ49" s="333"/>
      <c r="GR49" s="333"/>
      <c r="GS49" s="333"/>
      <c r="GT49" s="333"/>
      <c r="GU49" s="333"/>
      <c r="GV49" s="333"/>
      <c r="GW49" s="333"/>
      <c r="GX49" s="333"/>
      <c r="GY49" s="333"/>
      <c r="GZ49" s="333"/>
      <c r="HA49" s="333"/>
      <c r="HB49" s="333"/>
      <c r="HC49" s="333"/>
      <c r="HD49" s="333"/>
      <c r="HE49" s="333"/>
      <c r="HF49" s="333"/>
      <c r="HG49" s="333"/>
      <c r="HH49" s="333"/>
      <c r="HI49" s="333"/>
      <c r="HJ49" s="333"/>
      <c r="HK49" s="333"/>
      <c r="HL49" s="333"/>
      <c r="HM49" s="333"/>
      <c r="HN49" s="333"/>
      <c r="HO49" s="333"/>
      <c r="HP49" s="333"/>
      <c r="HQ49" s="333"/>
      <c r="HR49" s="333"/>
      <c r="HS49" s="333"/>
      <c r="HT49" s="333"/>
      <c r="HU49" s="333"/>
      <c r="HV49" s="333"/>
      <c r="HW49" s="333"/>
      <c r="HX49" s="333"/>
      <c r="HY49" s="333"/>
      <c r="HZ49" s="333"/>
      <c r="IA49" s="333"/>
      <c r="IB49" s="333"/>
      <c r="IC49" s="333"/>
      <c r="ID49" s="333"/>
      <c r="IE49" s="333"/>
      <c r="IF49" s="333"/>
      <c r="IG49" s="333"/>
      <c r="IH49" s="333"/>
      <c r="II49" s="333"/>
      <c r="IJ49" s="333"/>
      <c r="IK49" s="333"/>
      <c r="IL49" s="333"/>
      <c r="IM49" s="333"/>
      <c r="IN49" s="333"/>
      <c r="IO49" s="333"/>
      <c r="IP49" s="333"/>
      <c r="IQ49" s="333"/>
      <c r="IR49" s="333"/>
      <c r="IS49" s="333"/>
      <c r="IT49" s="333"/>
      <c r="IU49" s="333"/>
      <c r="IV49" s="333"/>
    </row>
    <row r="50" spans="2:256" ht="15">
      <c r="B50" s="95"/>
      <c r="C50" s="96"/>
      <c r="D50" s="95"/>
      <c r="E50" s="320"/>
      <c r="F50" s="95"/>
      <c r="G50" s="253"/>
      <c r="H50" s="253"/>
      <c r="I50" s="253"/>
      <c r="J50" s="254"/>
      <c r="K50" s="254"/>
      <c r="L50" s="254"/>
      <c r="M50" s="95"/>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3"/>
      <c r="BM50" s="333"/>
      <c r="BN50" s="333"/>
      <c r="BO50" s="333"/>
      <c r="BP50" s="333"/>
      <c r="BQ50" s="333"/>
      <c r="BR50" s="333"/>
      <c r="BS50" s="333"/>
      <c r="BT50" s="333"/>
      <c r="BU50" s="333"/>
      <c r="BV50" s="333"/>
      <c r="BW50" s="333"/>
      <c r="BX50" s="333"/>
      <c r="BY50" s="333"/>
      <c r="BZ50" s="333"/>
      <c r="CA50" s="333"/>
      <c r="CB50" s="333"/>
      <c r="CC50" s="333"/>
      <c r="CD50" s="333"/>
      <c r="CE50" s="333"/>
      <c r="CF50" s="333"/>
      <c r="CG50" s="333"/>
      <c r="CH50" s="333"/>
      <c r="CI50" s="333"/>
      <c r="CJ50" s="333"/>
      <c r="CK50" s="333"/>
      <c r="CL50" s="333"/>
      <c r="CM50" s="333"/>
      <c r="CN50" s="333"/>
      <c r="CO50" s="333"/>
      <c r="CP50" s="333"/>
      <c r="CQ50" s="333"/>
      <c r="CR50" s="333"/>
      <c r="CS50" s="333"/>
      <c r="CT50" s="333"/>
      <c r="CU50" s="333"/>
      <c r="CV50" s="333"/>
      <c r="CW50" s="333"/>
      <c r="CX50" s="333"/>
      <c r="CY50" s="333"/>
      <c r="CZ50" s="333"/>
      <c r="DA50" s="333"/>
      <c r="DB50" s="333"/>
      <c r="DC50" s="333"/>
      <c r="DD50" s="333"/>
      <c r="DE50" s="333"/>
      <c r="DF50" s="333"/>
      <c r="DG50" s="333"/>
      <c r="DH50" s="333"/>
      <c r="DI50" s="333"/>
      <c r="DJ50" s="333"/>
      <c r="DK50" s="333"/>
      <c r="DL50" s="333"/>
      <c r="DM50" s="333"/>
      <c r="DN50" s="333"/>
      <c r="DO50" s="333"/>
      <c r="DP50" s="333"/>
      <c r="DQ50" s="333"/>
      <c r="DR50" s="333"/>
      <c r="DS50" s="333"/>
      <c r="DT50" s="333"/>
      <c r="DU50" s="333"/>
      <c r="DV50" s="333"/>
      <c r="DW50" s="333"/>
      <c r="DX50" s="333"/>
      <c r="DY50" s="333"/>
      <c r="DZ50" s="333"/>
      <c r="EA50" s="333"/>
      <c r="EB50" s="333"/>
      <c r="EC50" s="333"/>
      <c r="ED50" s="333"/>
      <c r="EE50" s="333"/>
      <c r="EF50" s="333"/>
      <c r="EG50" s="333"/>
      <c r="EH50" s="333"/>
      <c r="EI50" s="333"/>
      <c r="EJ50" s="333"/>
      <c r="EK50" s="333"/>
      <c r="EL50" s="333"/>
      <c r="EM50" s="333"/>
      <c r="EN50" s="333"/>
      <c r="EO50" s="333"/>
      <c r="EP50" s="333"/>
      <c r="EQ50" s="333"/>
      <c r="ER50" s="333"/>
      <c r="ES50" s="333"/>
      <c r="ET50" s="333"/>
      <c r="EU50" s="333"/>
      <c r="EV50" s="333"/>
      <c r="EW50" s="333"/>
      <c r="EX50" s="333"/>
      <c r="EY50" s="333"/>
      <c r="EZ50" s="333"/>
      <c r="FA50" s="333"/>
      <c r="FB50" s="333"/>
      <c r="FC50" s="333"/>
      <c r="FD50" s="333"/>
      <c r="FE50" s="333"/>
      <c r="FF50" s="333"/>
      <c r="FG50" s="333"/>
      <c r="FH50" s="333"/>
      <c r="FI50" s="333"/>
      <c r="FJ50" s="333"/>
      <c r="FK50" s="333"/>
      <c r="FL50" s="333"/>
      <c r="FM50" s="333"/>
      <c r="FN50" s="333"/>
      <c r="FO50" s="333"/>
      <c r="FP50" s="333"/>
      <c r="FQ50" s="333"/>
      <c r="FR50" s="333"/>
      <c r="FS50" s="333"/>
      <c r="FT50" s="333"/>
      <c r="FU50" s="333"/>
      <c r="FV50" s="333"/>
      <c r="FW50" s="333"/>
      <c r="FX50" s="333"/>
      <c r="FY50" s="333"/>
      <c r="FZ50" s="333"/>
      <c r="GA50" s="333"/>
      <c r="GB50" s="333"/>
      <c r="GC50" s="333"/>
      <c r="GD50" s="333"/>
      <c r="GE50" s="333"/>
      <c r="GF50" s="333"/>
      <c r="GG50" s="333"/>
      <c r="GH50" s="333"/>
      <c r="GI50" s="333"/>
      <c r="GJ50" s="333"/>
      <c r="GK50" s="333"/>
      <c r="GL50" s="333"/>
      <c r="GM50" s="333"/>
      <c r="GN50" s="333"/>
      <c r="GO50" s="333"/>
      <c r="GP50" s="333"/>
      <c r="GQ50" s="333"/>
      <c r="GR50" s="333"/>
      <c r="GS50" s="333"/>
      <c r="GT50" s="333"/>
      <c r="GU50" s="333"/>
      <c r="GV50" s="333"/>
      <c r="GW50" s="333"/>
      <c r="GX50" s="333"/>
      <c r="GY50" s="333"/>
      <c r="GZ50" s="333"/>
      <c r="HA50" s="333"/>
      <c r="HB50" s="333"/>
      <c r="HC50" s="333"/>
      <c r="HD50" s="333"/>
      <c r="HE50" s="333"/>
      <c r="HF50" s="333"/>
      <c r="HG50" s="333"/>
      <c r="HH50" s="333"/>
      <c r="HI50" s="333"/>
      <c r="HJ50" s="333"/>
      <c r="HK50" s="333"/>
      <c r="HL50" s="333"/>
      <c r="HM50" s="333"/>
      <c r="HN50" s="333"/>
      <c r="HO50" s="333"/>
      <c r="HP50" s="333"/>
      <c r="HQ50" s="333"/>
      <c r="HR50" s="333"/>
      <c r="HS50" s="333"/>
      <c r="HT50" s="333"/>
      <c r="HU50" s="333"/>
      <c r="HV50" s="333"/>
      <c r="HW50" s="333"/>
      <c r="HX50" s="333"/>
      <c r="HY50" s="333"/>
      <c r="HZ50" s="333"/>
      <c r="IA50" s="333"/>
      <c r="IB50" s="333"/>
      <c r="IC50" s="333"/>
      <c r="ID50" s="333"/>
      <c r="IE50" s="333"/>
      <c r="IF50" s="333"/>
      <c r="IG50" s="333"/>
      <c r="IH50" s="333"/>
      <c r="II50" s="333"/>
      <c r="IJ50" s="333"/>
      <c r="IK50" s="333"/>
      <c r="IL50" s="333"/>
      <c r="IM50" s="333"/>
      <c r="IN50" s="333"/>
      <c r="IO50" s="333"/>
      <c r="IP50" s="333"/>
      <c r="IQ50" s="333"/>
      <c r="IR50" s="333"/>
      <c r="IS50" s="333"/>
      <c r="IT50" s="333"/>
      <c r="IU50" s="333"/>
      <c r="IV50" s="333"/>
    </row>
    <row r="51" spans="2:256" ht="16.5" thickBot="1">
      <c r="B51" s="95"/>
      <c r="C51" s="96"/>
      <c r="D51" s="95"/>
      <c r="E51" s="320"/>
      <c r="F51" s="95"/>
      <c r="G51" s="253"/>
      <c r="H51" s="253"/>
      <c r="I51" s="350" t="s">
        <v>19</v>
      </c>
      <c r="J51" s="347" t="str">
        <f>IF(SUM(J44:J49)&lt;&gt;0,SUM(J44:J49),"0")</f>
        <v>0</v>
      </c>
      <c r="K51" s="347" t="str">
        <f>IF(SUM(K44:K49)&lt;&gt;0,SUM(K44:K49),"0")</f>
        <v>0</v>
      </c>
      <c r="L51" s="254"/>
      <c r="M51" s="95"/>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3"/>
      <c r="AY51" s="333"/>
      <c r="AZ51" s="333"/>
      <c r="BA51" s="333"/>
      <c r="BB51" s="333"/>
      <c r="BC51" s="333"/>
      <c r="BD51" s="333"/>
      <c r="BE51" s="333"/>
      <c r="BF51" s="333"/>
      <c r="BG51" s="333"/>
      <c r="BH51" s="333"/>
      <c r="BI51" s="333"/>
      <c r="BJ51" s="333"/>
      <c r="BK51" s="333"/>
      <c r="BL51" s="333"/>
      <c r="BM51" s="333"/>
      <c r="BN51" s="333"/>
      <c r="BO51" s="333"/>
      <c r="BP51" s="333"/>
      <c r="BQ51" s="333"/>
      <c r="BR51" s="333"/>
      <c r="BS51" s="333"/>
      <c r="BT51" s="333"/>
      <c r="BU51" s="333"/>
      <c r="BV51" s="333"/>
      <c r="BW51" s="333"/>
      <c r="BX51" s="333"/>
      <c r="BY51" s="333"/>
      <c r="BZ51" s="333"/>
      <c r="CA51" s="333"/>
      <c r="CB51" s="333"/>
      <c r="CC51" s="333"/>
      <c r="CD51" s="333"/>
      <c r="CE51" s="333"/>
      <c r="CF51" s="333"/>
      <c r="CG51" s="333"/>
      <c r="CH51" s="333"/>
      <c r="CI51" s="333"/>
      <c r="CJ51" s="333"/>
      <c r="CK51" s="333"/>
      <c r="CL51" s="333"/>
      <c r="CM51" s="333"/>
      <c r="CN51" s="333"/>
      <c r="CO51" s="333"/>
      <c r="CP51" s="333"/>
      <c r="CQ51" s="333"/>
      <c r="CR51" s="333"/>
      <c r="CS51" s="333"/>
      <c r="CT51" s="333"/>
      <c r="CU51" s="333"/>
      <c r="CV51" s="333"/>
      <c r="CW51" s="333"/>
      <c r="CX51" s="333"/>
      <c r="CY51" s="333"/>
      <c r="CZ51" s="333"/>
      <c r="DA51" s="333"/>
      <c r="DB51" s="333"/>
      <c r="DC51" s="333"/>
      <c r="DD51" s="333"/>
      <c r="DE51" s="333"/>
      <c r="DF51" s="333"/>
      <c r="DG51" s="333"/>
      <c r="DH51" s="333"/>
      <c r="DI51" s="333"/>
      <c r="DJ51" s="333"/>
      <c r="DK51" s="333"/>
      <c r="DL51" s="333"/>
      <c r="DM51" s="333"/>
      <c r="DN51" s="333"/>
      <c r="DO51" s="333"/>
      <c r="DP51" s="333"/>
      <c r="DQ51" s="333"/>
      <c r="DR51" s="333"/>
      <c r="DS51" s="333"/>
      <c r="DT51" s="333"/>
      <c r="DU51" s="333"/>
      <c r="DV51" s="333"/>
      <c r="DW51" s="333"/>
      <c r="DX51" s="333"/>
      <c r="DY51" s="333"/>
      <c r="DZ51" s="333"/>
      <c r="EA51" s="333"/>
      <c r="EB51" s="333"/>
      <c r="EC51" s="333"/>
      <c r="ED51" s="333"/>
      <c r="EE51" s="333"/>
      <c r="EF51" s="333"/>
      <c r="EG51" s="333"/>
      <c r="EH51" s="333"/>
      <c r="EI51" s="333"/>
      <c r="EJ51" s="333"/>
      <c r="EK51" s="333"/>
      <c r="EL51" s="333"/>
      <c r="EM51" s="333"/>
      <c r="EN51" s="333"/>
      <c r="EO51" s="333"/>
      <c r="EP51" s="333"/>
      <c r="EQ51" s="333"/>
      <c r="ER51" s="333"/>
      <c r="ES51" s="333"/>
      <c r="ET51" s="333"/>
      <c r="EU51" s="333"/>
      <c r="EV51" s="333"/>
      <c r="EW51" s="333"/>
      <c r="EX51" s="333"/>
      <c r="EY51" s="333"/>
      <c r="EZ51" s="333"/>
      <c r="FA51" s="333"/>
      <c r="FB51" s="333"/>
      <c r="FC51" s="333"/>
      <c r="FD51" s="333"/>
      <c r="FE51" s="333"/>
      <c r="FF51" s="333"/>
      <c r="FG51" s="333"/>
      <c r="FH51" s="333"/>
      <c r="FI51" s="333"/>
      <c r="FJ51" s="333"/>
      <c r="FK51" s="333"/>
      <c r="FL51" s="333"/>
      <c r="FM51" s="333"/>
      <c r="FN51" s="333"/>
      <c r="FO51" s="333"/>
      <c r="FP51" s="333"/>
      <c r="FQ51" s="333"/>
      <c r="FR51" s="333"/>
      <c r="FS51" s="333"/>
      <c r="FT51" s="333"/>
      <c r="FU51" s="333"/>
      <c r="FV51" s="333"/>
      <c r="FW51" s="333"/>
      <c r="FX51" s="333"/>
      <c r="FY51" s="333"/>
      <c r="FZ51" s="333"/>
      <c r="GA51" s="333"/>
      <c r="GB51" s="333"/>
      <c r="GC51" s="333"/>
      <c r="GD51" s="333"/>
      <c r="GE51" s="333"/>
      <c r="GF51" s="333"/>
      <c r="GG51" s="333"/>
      <c r="GH51" s="333"/>
      <c r="GI51" s="333"/>
      <c r="GJ51" s="333"/>
      <c r="GK51" s="333"/>
      <c r="GL51" s="333"/>
      <c r="GM51" s="333"/>
      <c r="GN51" s="333"/>
      <c r="GO51" s="333"/>
      <c r="GP51" s="333"/>
      <c r="GQ51" s="333"/>
      <c r="GR51" s="333"/>
      <c r="GS51" s="333"/>
      <c r="GT51" s="333"/>
      <c r="GU51" s="333"/>
      <c r="GV51" s="333"/>
      <c r="GW51" s="333"/>
      <c r="GX51" s="333"/>
      <c r="GY51" s="333"/>
      <c r="GZ51" s="333"/>
      <c r="HA51" s="333"/>
      <c r="HB51" s="333"/>
      <c r="HC51" s="333"/>
      <c r="HD51" s="333"/>
      <c r="HE51" s="333"/>
      <c r="HF51" s="333"/>
      <c r="HG51" s="333"/>
      <c r="HH51" s="333"/>
      <c r="HI51" s="333"/>
      <c r="HJ51" s="333"/>
      <c r="HK51" s="333"/>
      <c r="HL51" s="333"/>
      <c r="HM51" s="333"/>
      <c r="HN51" s="333"/>
      <c r="HO51" s="333"/>
      <c r="HP51" s="333"/>
      <c r="HQ51" s="333"/>
      <c r="HR51" s="333"/>
      <c r="HS51" s="333"/>
      <c r="HT51" s="333"/>
      <c r="HU51" s="333"/>
      <c r="HV51" s="333"/>
      <c r="HW51" s="333"/>
      <c r="HX51" s="333"/>
      <c r="HY51" s="333"/>
      <c r="HZ51" s="333"/>
      <c r="IA51" s="333"/>
      <c r="IB51" s="333"/>
      <c r="IC51" s="333"/>
      <c r="ID51" s="333"/>
      <c r="IE51" s="333"/>
      <c r="IF51" s="333"/>
      <c r="IG51" s="333"/>
      <c r="IH51" s="333"/>
      <c r="II51" s="333"/>
      <c r="IJ51" s="333"/>
      <c r="IK51" s="333"/>
      <c r="IL51" s="333"/>
      <c r="IM51" s="333"/>
      <c r="IN51" s="333"/>
      <c r="IO51" s="333"/>
      <c r="IP51" s="333"/>
      <c r="IQ51" s="333"/>
      <c r="IR51" s="333"/>
      <c r="IS51" s="333"/>
      <c r="IT51" s="333"/>
      <c r="IU51" s="333"/>
      <c r="IV51" s="333"/>
    </row>
    <row r="52" spans="2:256" ht="15.75">
      <c r="B52" s="95"/>
      <c r="C52" s="96"/>
      <c r="D52" s="95"/>
      <c r="E52" s="320"/>
      <c r="F52" s="95"/>
      <c r="G52" s="253"/>
      <c r="H52" s="253"/>
      <c r="I52" s="350"/>
      <c r="J52" s="513"/>
      <c r="K52" s="513"/>
      <c r="L52" s="254"/>
      <c r="M52" s="95"/>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3"/>
      <c r="AS52" s="333"/>
      <c r="AT52" s="333"/>
      <c r="AU52" s="333"/>
      <c r="AV52" s="333"/>
      <c r="AW52" s="333"/>
      <c r="AX52" s="333"/>
      <c r="AY52" s="333"/>
      <c r="AZ52" s="333"/>
      <c r="BA52" s="333"/>
      <c r="BB52" s="333"/>
      <c r="BC52" s="333"/>
      <c r="BD52" s="333"/>
      <c r="BE52" s="333"/>
      <c r="BF52" s="333"/>
      <c r="BG52" s="333"/>
      <c r="BH52" s="333"/>
      <c r="BI52" s="333"/>
      <c r="BJ52" s="333"/>
      <c r="BK52" s="333"/>
      <c r="BL52" s="333"/>
      <c r="BM52" s="333"/>
      <c r="BN52" s="333"/>
      <c r="BO52" s="333"/>
      <c r="BP52" s="333"/>
      <c r="BQ52" s="333"/>
      <c r="BR52" s="333"/>
      <c r="BS52" s="333"/>
      <c r="BT52" s="333"/>
      <c r="BU52" s="333"/>
      <c r="BV52" s="333"/>
      <c r="BW52" s="333"/>
      <c r="BX52" s="333"/>
      <c r="BY52" s="333"/>
      <c r="BZ52" s="333"/>
      <c r="CA52" s="333"/>
      <c r="CB52" s="333"/>
      <c r="CC52" s="333"/>
      <c r="CD52" s="333"/>
      <c r="CE52" s="333"/>
      <c r="CF52" s="333"/>
      <c r="CG52" s="333"/>
      <c r="CH52" s="333"/>
      <c r="CI52" s="333"/>
      <c r="CJ52" s="333"/>
      <c r="CK52" s="333"/>
      <c r="CL52" s="333"/>
      <c r="CM52" s="333"/>
      <c r="CN52" s="333"/>
      <c r="CO52" s="333"/>
      <c r="CP52" s="333"/>
      <c r="CQ52" s="333"/>
      <c r="CR52" s="333"/>
      <c r="CS52" s="333"/>
      <c r="CT52" s="333"/>
      <c r="CU52" s="333"/>
      <c r="CV52" s="333"/>
      <c r="CW52" s="333"/>
      <c r="CX52" s="333"/>
      <c r="CY52" s="333"/>
      <c r="CZ52" s="333"/>
      <c r="DA52" s="333"/>
      <c r="DB52" s="333"/>
      <c r="DC52" s="333"/>
      <c r="DD52" s="333"/>
      <c r="DE52" s="333"/>
      <c r="DF52" s="333"/>
      <c r="DG52" s="333"/>
      <c r="DH52" s="333"/>
      <c r="DI52" s="333"/>
      <c r="DJ52" s="333"/>
      <c r="DK52" s="333"/>
      <c r="DL52" s="333"/>
      <c r="DM52" s="333"/>
      <c r="DN52" s="333"/>
      <c r="DO52" s="333"/>
      <c r="DP52" s="333"/>
      <c r="DQ52" s="333"/>
      <c r="DR52" s="333"/>
      <c r="DS52" s="333"/>
      <c r="DT52" s="333"/>
      <c r="DU52" s="333"/>
      <c r="DV52" s="333"/>
      <c r="DW52" s="333"/>
      <c r="DX52" s="333"/>
      <c r="DY52" s="333"/>
      <c r="DZ52" s="333"/>
      <c r="EA52" s="333"/>
      <c r="EB52" s="333"/>
      <c r="EC52" s="333"/>
      <c r="ED52" s="333"/>
      <c r="EE52" s="333"/>
      <c r="EF52" s="333"/>
      <c r="EG52" s="333"/>
      <c r="EH52" s="333"/>
      <c r="EI52" s="333"/>
      <c r="EJ52" s="333"/>
      <c r="EK52" s="333"/>
      <c r="EL52" s="333"/>
      <c r="EM52" s="333"/>
      <c r="EN52" s="333"/>
      <c r="EO52" s="333"/>
      <c r="EP52" s="333"/>
      <c r="EQ52" s="333"/>
      <c r="ER52" s="333"/>
      <c r="ES52" s="333"/>
      <c r="ET52" s="333"/>
      <c r="EU52" s="333"/>
      <c r="EV52" s="333"/>
      <c r="EW52" s="333"/>
      <c r="EX52" s="333"/>
      <c r="EY52" s="333"/>
      <c r="EZ52" s="333"/>
      <c r="FA52" s="333"/>
      <c r="FB52" s="333"/>
      <c r="FC52" s="333"/>
      <c r="FD52" s="333"/>
      <c r="FE52" s="333"/>
      <c r="FF52" s="333"/>
      <c r="FG52" s="333"/>
      <c r="FH52" s="333"/>
      <c r="FI52" s="333"/>
      <c r="FJ52" s="333"/>
      <c r="FK52" s="333"/>
      <c r="FL52" s="333"/>
      <c r="FM52" s="333"/>
      <c r="FN52" s="333"/>
      <c r="FO52" s="333"/>
      <c r="FP52" s="333"/>
      <c r="FQ52" s="333"/>
      <c r="FR52" s="333"/>
      <c r="FS52" s="333"/>
      <c r="FT52" s="333"/>
      <c r="FU52" s="333"/>
      <c r="FV52" s="333"/>
      <c r="FW52" s="333"/>
      <c r="FX52" s="333"/>
      <c r="FY52" s="333"/>
      <c r="FZ52" s="333"/>
      <c r="GA52" s="333"/>
      <c r="GB52" s="333"/>
      <c r="GC52" s="333"/>
      <c r="GD52" s="333"/>
      <c r="GE52" s="333"/>
      <c r="GF52" s="333"/>
      <c r="GG52" s="333"/>
      <c r="GH52" s="333"/>
      <c r="GI52" s="333"/>
      <c r="GJ52" s="333"/>
      <c r="GK52" s="333"/>
      <c r="GL52" s="333"/>
      <c r="GM52" s="333"/>
      <c r="GN52" s="333"/>
      <c r="GO52" s="333"/>
      <c r="GP52" s="333"/>
      <c r="GQ52" s="333"/>
      <c r="GR52" s="333"/>
      <c r="GS52" s="333"/>
      <c r="GT52" s="333"/>
      <c r="GU52" s="333"/>
      <c r="GV52" s="333"/>
      <c r="GW52" s="333"/>
      <c r="GX52" s="333"/>
      <c r="GY52" s="333"/>
      <c r="GZ52" s="333"/>
      <c r="HA52" s="333"/>
      <c r="HB52" s="333"/>
      <c r="HC52" s="333"/>
      <c r="HD52" s="333"/>
      <c r="HE52" s="333"/>
      <c r="HF52" s="333"/>
      <c r="HG52" s="333"/>
      <c r="HH52" s="333"/>
      <c r="HI52" s="333"/>
      <c r="HJ52" s="333"/>
      <c r="HK52" s="333"/>
      <c r="HL52" s="333"/>
      <c r="HM52" s="333"/>
      <c r="HN52" s="333"/>
      <c r="HO52" s="333"/>
      <c r="HP52" s="333"/>
      <c r="HQ52" s="333"/>
      <c r="HR52" s="333"/>
      <c r="HS52" s="333"/>
      <c r="HT52" s="333"/>
      <c r="HU52" s="333"/>
      <c r="HV52" s="333"/>
      <c r="HW52" s="333"/>
      <c r="HX52" s="333"/>
      <c r="HY52" s="333"/>
      <c r="HZ52" s="333"/>
      <c r="IA52" s="333"/>
      <c r="IB52" s="333"/>
      <c r="IC52" s="333"/>
      <c r="ID52" s="333"/>
      <c r="IE52" s="333"/>
      <c r="IF52" s="333"/>
      <c r="IG52" s="333"/>
      <c r="IH52" s="333"/>
      <c r="II52" s="333"/>
      <c r="IJ52" s="333"/>
      <c r="IK52" s="333"/>
      <c r="IL52" s="333"/>
      <c r="IM52" s="333"/>
      <c r="IN52" s="333"/>
      <c r="IO52" s="333"/>
      <c r="IP52" s="333"/>
      <c r="IQ52" s="333"/>
      <c r="IR52" s="333"/>
      <c r="IS52" s="333"/>
      <c r="IT52" s="333"/>
      <c r="IU52" s="333"/>
      <c r="IV52" s="333"/>
    </row>
    <row r="53" spans="2:256" ht="16.5" thickBot="1">
      <c r="B53" s="529" t="s">
        <v>402</v>
      </c>
      <c r="C53" s="95"/>
      <c r="D53" s="96"/>
      <c r="E53" s="95"/>
      <c r="F53" s="337"/>
      <c r="G53" s="511"/>
      <c r="H53" s="253"/>
      <c r="I53" s="350"/>
      <c r="J53" s="513"/>
      <c r="K53" s="513"/>
      <c r="L53" s="254"/>
      <c r="M53" s="95"/>
      <c r="N53" s="333"/>
      <c r="O53" s="333"/>
      <c r="P53" s="333"/>
      <c r="Q53" s="333"/>
      <c r="R53" s="333"/>
      <c r="S53" s="333"/>
      <c r="T53" s="333"/>
      <c r="U53" s="333"/>
      <c r="V53" s="333"/>
      <c r="W53" s="333"/>
      <c r="X53" s="333"/>
      <c r="Y53" s="333"/>
      <c r="Z53" s="333"/>
      <c r="AA53" s="333"/>
      <c r="AB53" s="333"/>
      <c r="AC53" s="333"/>
      <c r="AD53" s="333"/>
      <c r="AE53" s="333"/>
      <c r="AF53" s="333"/>
      <c r="AG53" s="333"/>
      <c r="AH53" s="333"/>
      <c r="AI53" s="333"/>
      <c r="AJ53" s="333"/>
      <c r="AK53" s="333"/>
      <c r="AL53" s="333"/>
      <c r="AM53" s="333"/>
      <c r="AN53" s="333"/>
      <c r="AO53" s="333"/>
      <c r="AP53" s="333"/>
      <c r="AQ53" s="333"/>
      <c r="AR53" s="333"/>
      <c r="AS53" s="333"/>
      <c r="AT53" s="333"/>
      <c r="AU53" s="333"/>
      <c r="AV53" s="333"/>
      <c r="AW53" s="333"/>
      <c r="AX53" s="333"/>
      <c r="AY53" s="333"/>
      <c r="AZ53" s="333"/>
      <c r="BA53" s="333"/>
      <c r="BB53" s="333"/>
      <c r="BC53" s="333"/>
      <c r="BD53" s="333"/>
      <c r="BE53" s="333"/>
      <c r="BF53" s="333"/>
      <c r="BG53" s="333"/>
      <c r="BH53" s="333"/>
      <c r="BI53" s="333"/>
      <c r="BJ53" s="333"/>
      <c r="BK53" s="333"/>
      <c r="BL53" s="333"/>
      <c r="BM53" s="333"/>
      <c r="BN53" s="333"/>
      <c r="BO53" s="333"/>
      <c r="BP53" s="333"/>
      <c r="BQ53" s="333"/>
      <c r="BR53" s="333"/>
      <c r="BS53" s="333"/>
      <c r="BT53" s="333"/>
      <c r="BU53" s="333"/>
      <c r="BV53" s="333"/>
      <c r="BW53" s="333"/>
      <c r="BX53" s="333"/>
      <c r="BY53" s="333"/>
      <c r="BZ53" s="333"/>
      <c r="CA53" s="333"/>
      <c r="CB53" s="333"/>
      <c r="CC53" s="333"/>
      <c r="CD53" s="333"/>
      <c r="CE53" s="333"/>
      <c r="CF53" s="333"/>
      <c r="CG53" s="333"/>
      <c r="CH53" s="333"/>
      <c r="CI53" s="333"/>
      <c r="CJ53" s="333"/>
      <c r="CK53" s="333"/>
      <c r="CL53" s="333"/>
      <c r="CM53" s="333"/>
      <c r="CN53" s="333"/>
      <c r="CO53" s="333"/>
      <c r="CP53" s="333"/>
      <c r="CQ53" s="333"/>
      <c r="CR53" s="333"/>
      <c r="CS53" s="333"/>
      <c r="CT53" s="333"/>
      <c r="CU53" s="333"/>
      <c r="CV53" s="333"/>
      <c r="CW53" s="333"/>
      <c r="CX53" s="333"/>
      <c r="CY53" s="333"/>
      <c r="CZ53" s="333"/>
      <c r="DA53" s="333"/>
      <c r="DB53" s="333"/>
      <c r="DC53" s="333"/>
      <c r="DD53" s="333"/>
      <c r="DE53" s="333"/>
      <c r="DF53" s="333"/>
      <c r="DG53" s="333"/>
      <c r="DH53" s="333"/>
      <c r="DI53" s="333"/>
      <c r="DJ53" s="333"/>
      <c r="DK53" s="333"/>
      <c r="DL53" s="333"/>
      <c r="DM53" s="333"/>
      <c r="DN53" s="333"/>
      <c r="DO53" s="333"/>
      <c r="DP53" s="333"/>
      <c r="DQ53" s="333"/>
      <c r="DR53" s="333"/>
      <c r="DS53" s="333"/>
      <c r="DT53" s="333"/>
      <c r="DU53" s="333"/>
      <c r="DV53" s="333"/>
      <c r="DW53" s="333"/>
      <c r="DX53" s="333"/>
      <c r="DY53" s="333"/>
      <c r="DZ53" s="333"/>
      <c r="EA53" s="333"/>
      <c r="EB53" s="333"/>
      <c r="EC53" s="333"/>
      <c r="ED53" s="333"/>
      <c r="EE53" s="333"/>
      <c r="EF53" s="333"/>
      <c r="EG53" s="333"/>
      <c r="EH53" s="333"/>
      <c r="EI53" s="333"/>
      <c r="EJ53" s="333"/>
      <c r="EK53" s="333"/>
      <c r="EL53" s="333"/>
      <c r="EM53" s="333"/>
      <c r="EN53" s="333"/>
      <c r="EO53" s="333"/>
      <c r="EP53" s="333"/>
      <c r="EQ53" s="333"/>
      <c r="ER53" s="333"/>
      <c r="ES53" s="333"/>
      <c r="ET53" s="333"/>
      <c r="EU53" s="333"/>
      <c r="EV53" s="333"/>
      <c r="EW53" s="333"/>
      <c r="EX53" s="333"/>
      <c r="EY53" s="333"/>
      <c r="EZ53" s="333"/>
      <c r="FA53" s="333"/>
      <c r="FB53" s="333"/>
      <c r="FC53" s="333"/>
      <c r="FD53" s="333"/>
      <c r="FE53" s="333"/>
      <c r="FF53" s="333"/>
      <c r="FG53" s="333"/>
      <c r="FH53" s="333"/>
      <c r="FI53" s="333"/>
      <c r="FJ53" s="333"/>
      <c r="FK53" s="333"/>
      <c r="FL53" s="333"/>
      <c r="FM53" s="333"/>
      <c r="FN53" s="333"/>
      <c r="FO53" s="333"/>
      <c r="FP53" s="333"/>
      <c r="FQ53" s="333"/>
      <c r="FR53" s="333"/>
      <c r="FS53" s="333"/>
      <c r="FT53" s="333"/>
      <c r="FU53" s="333"/>
      <c r="FV53" s="333"/>
      <c r="FW53" s="333"/>
      <c r="FX53" s="333"/>
      <c r="FY53" s="333"/>
      <c r="FZ53" s="333"/>
      <c r="GA53" s="333"/>
      <c r="GB53" s="333"/>
      <c r="GC53" s="333"/>
      <c r="GD53" s="333"/>
      <c r="GE53" s="333"/>
      <c r="GF53" s="333"/>
      <c r="GG53" s="333"/>
      <c r="GH53" s="333"/>
      <c r="GI53" s="333"/>
      <c r="GJ53" s="333"/>
      <c r="GK53" s="333"/>
      <c r="GL53" s="333"/>
      <c r="GM53" s="333"/>
      <c r="GN53" s="333"/>
      <c r="GO53" s="333"/>
      <c r="GP53" s="333"/>
      <c r="GQ53" s="333"/>
      <c r="GR53" s="333"/>
      <c r="GS53" s="333"/>
      <c r="GT53" s="333"/>
      <c r="GU53" s="333"/>
      <c r="GV53" s="333"/>
      <c r="GW53" s="333"/>
      <c r="GX53" s="333"/>
      <c r="GY53" s="333"/>
      <c r="GZ53" s="333"/>
      <c r="HA53" s="333"/>
      <c r="HB53" s="333"/>
      <c r="HC53" s="333"/>
      <c r="HD53" s="333"/>
      <c r="HE53" s="333"/>
      <c r="HF53" s="333"/>
      <c r="HG53" s="333"/>
      <c r="HH53" s="333"/>
      <c r="HI53" s="333"/>
      <c r="HJ53" s="333"/>
      <c r="HK53" s="333"/>
      <c r="HL53" s="333"/>
      <c r="HM53" s="333"/>
      <c r="HN53" s="333"/>
      <c r="HO53" s="333"/>
      <c r="HP53" s="333"/>
      <c r="HQ53" s="333"/>
      <c r="HR53" s="333"/>
      <c r="HS53" s="333"/>
      <c r="HT53" s="333"/>
      <c r="HU53" s="333"/>
      <c r="HV53" s="333"/>
      <c r="HW53" s="333"/>
      <c r="HX53" s="333"/>
      <c r="HY53" s="333"/>
      <c r="HZ53" s="333"/>
      <c r="IA53" s="333"/>
      <c r="IB53" s="333"/>
      <c r="IC53" s="333"/>
      <c r="ID53" s="333"/>
      <c r="IE53" s="333"/>
      <c r="IF53" s="333"/>
      <c r="IG53" s="333"/>
      <c r="IH53" s="333"/>
      <c r="II53" s="333"/>
      <c r="IJ53" s="333"/>
      <c r="IK53" s="333"/>
      <c r="IL53" s="333"/>
      <c r="IM53" s="333"/>
      <c r="IN53" s="333"/>
      <c r="IO53" s="333"/>
      <c r="IP53" s="333"/>
      <c r="IQ53" s="333"/>
      <c r="IR53" s="333"/>
      <c r="IS53" s="333"/>
      <c r="IT53" s="333"/>
      <c r="IU53" s="333"/>
      <c r="IV53" s="333"/>
    </row>
    <row r="54" spans="2:256" ht="15.75" thickTop="1">
      <c r="B54" s="95"/>
      <c r="C54" s="96"/>
      <c r="D54" s="95"/>
      <c r="E54" s="320"/>
      <c r="F54" s="95"/>
      <c r="G54" s="253"/>
      <c r="H54" s="253"/>
      <c r="I54" s="253"/>
      <c r="J54" s="351"/>
      <c r="K54" s="253"/>
      <c r="L54" s="253"/>
      <c r="M54" s="95"/>
      <c r="N54" s="333"/>
      <c r="O54" s="333"/>
      <c r="P54" s="333"/>
      <c r="Q54" s="333"/>
      <c r="R54" s="333"/>
      <c r="S54" s="333"/>
      <c r="T54" s="333"/>
      <c r="U54" s="333"/>
      <c r="V54" s="333"/>
      <c r="W54" s="333"/>
      <c r="X54" s="333"/>
      <c r="Y54" s="333"/>
      <c r="Z54" s="333"/>
      <c r="AA54" s="333"/>
      <c r="AB54" s="333"/>
      <c r="AC54" s="333"/>
      <c r="AD54" s="333"/>
      <c r="AE54" s="333"/>
      <c r="AF54" s="333"/>
      <c r="AG54" s="333"/>
      <c r="AH54" s="333"/>
      <c r="AI54" s="333"/>
      <c r="AJ54" s="333"/>
      <c r="AK54" s="333"/>
      <c r="AL54" s="333"/>
      <c r="AM54" s="333"/>
      <c r="AN54" s="333"/>
      <c r="AO54" s="333"/>
      <c r="AP54" s="333"/>
      <c r="AQ54" s="333"/>
      <c r="AR54" s="333"/>
      <c r="AS54" s="333"/>
      <c r="AT54" s="333"/>
      <c r="AU54" s="333"/>
      <c r="AV54" s="333"/>
      <c r="AW54" s="333"/>
      <c r="AX54" s="333"/>
      <c r="AY54" s="333"/>
      <c r="AZ54" s="333"/>
      <c r="BA54" s="333"/>
      <c r="BB54" s="333"/>
      <c r="BC54" s="333"/>
      <c r="BD54" s="333"/>
      <c r="BE54" s="333"/>
      <c r="BF54" s="333"/>
      <c r="BG54" s="333"/>
      <c r="BH54" s="333"/>
      <c r="BI54" s="333"/>
      <c r="BJ54" s="333"/>
      <c r="BK54" s="333"/>
      <c r="BL54" s="333"/>
      <c r="BM54" s="333"/>
      <c r="BN54" s="333"/>
      <c r="BO54" s="333"/>
      <c r="BP54" s="333"/>
      <c r="BQ54" s="333"/>
      <c r="BR54" s="333"/>
      <c r="BS54" s="333"/>
      <c r="BT54" s="333"/>
      <c r="BU54" s="333"/>
      <c r="BV54" s="333"/>
      <c r="BW54" s="333"/>
      <c r="BX54" s="333"/>
      <c r="BY54" s="333"/>
      <c r="BZ54" s="333"/>
      <c r="CA54" s="333"/>
      <c r="CB54" s="333"/>
      <c r="CC54" s="333"/>
      <c r="CD54" s="333"/>
      <c r="CE54" s="333"/>
      <c r="CF54" s="333"/>
      <c r="CG54" s="333"/>
      <c r="CH54" s="333"/>
      <c r="CI54" s="333"/>
      <c r="CJ54" s="333"/>
      <c r="CK54" s="333"/>
      <c r="CL54" s="333"/>
      <c r="CM54" s="333"/>
      <c r="CN54" s="333"/>
      <c r="CO54" s="333"/>
      <c r="CP54" s="333"/>
      <c r="CQ54" s="333"/>
      <c r="CR54" s="333"/>
      <c r="CS54" s="333"/>
      <c r="CT54" s="333"/>
      <c r="CU54" s="333"/>
      <c r="CV54" s="333"/>
      <c r="CW54" s="333"/>
      <c r="CX54" s="333"/>
      <c r="CY54" s="333"/>
      <c r="CZ54" s="333"/>
      <c r="DA54" s="333"/>
      <c r="DB54" s="333"/>
      <c r="DC54" s="333"/>
      <c r="DD54" s="333"/>
      <c r="DE54" s="333"/>
      <c r="DF54" s="333"/>
      <c r="DG54" s="333"/>
      <c r="DH54" s="333"/>
      <c r="DI54" s="333"/>
      <c r="DJ54" s="333"/>
      <c r="DK54" s="333"/>
      <c r="DL54" s="333"/>
      <c r="DM54" s="333"/>
      <c r="DN54" s="333"/>
      <c r="DO54" s="333"/>
      <c r="DP54" s="333"/>
      <c r="DQ54" s="333"/>
      <c r="DR54" s="333"/>
      <c r="DS54" s="333"/>
      <c r="DT54" s="333"/>
      <c r="DU54" s="333"/>
      <c r="DV54" s="333"/>
      <c r="DW54" s="333"/>
      <c r="DX54" s="333"/>
      <c r="DY54" s="333"/>
      <c r="DZ54" s="333"/>
      <c r="EA54" s="333"/>
      <c r="EB54" s="333"/>
      <c r="EC54" s="333"/>
      <c r="ED54" s="333"/>
      <c r="EE54" s="333"/>
      <c r="EF54" s="333"/>
      <c r="EG54" s="333"/>
      <c r="EH54" s="333"/>
      <c r="EI54" s="333"/>
      <c r="EJ54" s="333"/>
      <c r="EK54" s="333"/>
      <c r="EL54" s="333"/>
      <c r="EM54" s="333"/>
      <c r="EN54" s="333"/>
      <c r="EO54" s="333"/>
      <c r="EP54" s="333"/>
      <c r="EQ54" s="333"/>
      <c r="ER54" s="333"/>
      <c r="ES54" s="333"/>
      <c r="ET54" s="333"/>
      <c r="EU54" s="333"/>
      <c r="EV54" s="333"/>
      <c r="EW54" s="333"/>
      <c r="EX54" s="333"/>
      <c r="EY54" s="333"/>
      <c r="EZ54" s="333"/>
      <c r="FA54" s="333"/>
      <c r="FB54" s="333"/>
      <c r="FC54" s="333"/>
      <c r="FD54" s="333"/>
      <c r="FE54" s="333"/>
      <c r="FF54" s="333"/>
      <c r="FG54" s="333"/>
      <c r="FH54" s="333"/>
      <c r="FI54" s="333"/>
      <c r="FJ54" s="333"/>
      <c r="FK54" s="333"/>
      <c r="FL54" s="333"/>
      <c r="FM54" s="333"/>
      <c r="FN54" s="333"/>
      <c r="FO54" s="333"/>
      <c r="FP54" s="333"/>
      <c r="FQ54" s="333"/>
      <c r="FR54" s="333"/>
      <c r="FS54" s="333"/>
      <c r="FT54" s="333"/>
      <c r="FU54" s="333"/>
      <c r="FV54" s="333"/>
      <c r="FW54" s="333"/>
      <c r="FX54" s="333"/>
      <c r="FY54" s="333"/>
      <c r="FZ54" s="333"/>
      <c r="GA54" s="333"/>
      <c r="GB54" s="333"/>
      <c r="GC54" s="333"/>
      <c r="GD54" s="333"/>
      <c r="GE54" s="333"/>
      <c r="GF54" s="333"/>
      <c r="GG54" s="333"/>
      <c r="GH54" s="333"/>
      <c r="GI54" s="333"/>
      <c r="GJ54" s="333"/>
      <c r="GK54" s="333"/>
      <c r="GL54" s="333"/>
      <c r="GM54" s="333"/>
      <c r="GN54" s="333"/>
      <c r="GO54" s="333"/>
      <c r="GP54" s="333"/>
      <c r="GQ54" s="333"/>
      <c r="GR54" s="333"/>
      <c r="GS54" s="333"/>
      <c r="GT54" s="333"/>
      <c r="GU54" s="333"/>
      <c r="GV54" s="333"/>
      <c r="GW54" s="333"/>
      <c r="GX54" s="333"/>
      <c r="GY54" s="333"/>
      <c r="GZ54" s="333"/>
      <c r="HA54" s="333"/>
      <c r="HB54" s="333"/>
      <c r="HC54" s="333"/>
      <c r="HD54" s="333"/>
      <c r="HE54" s="333"/>
      <c r="HF54" s="333"/>
      <c r="HG54" s="333"/>
      <c r="HH54" s="333"/>
      <c r="HI54" s="333"/>
      <c r="HJ54" s="333"/>
      <c r="HK54" s="333"/>
      <c r="HL54" s="333"/>
      <c r="HM54" s="333"/>
      <c r="HN54" s="333"/>
      <c r="HO54" s="333"/>
      <c r="HP54" s="333"/>
      <c r="HQ54" s="333"/>
      <c r="HR54" s="333"/>
      <c r="HS54" s="333"/>
      <c r="HT54" s="333"/>
      <c r="HU54" s="333"/>
      <c r="HV54" s="333"/>
      <c r="HW54" s="333"/>
      <c r="HX54" s="333"/>
      <c r="HY54" s="333"/>
      <c r="HZ54" s="333"/>
      <c r="IA54" s="333"/>
      <c r="IB54" s="333"/>
      <c r="IC54" s="333"/>
      <c r="ID54" s="333"/>
      <c r="IE54" s="333"/>
      <c r="IF54" s="333"/>
      <c r="IG54" s="333"/>
      <c r="IH54" s="333"/>
      <c r="II54" s="333"/>
      <c r="IJ54" s="333"/>
      <c r="IK54" s="333"/>
      <c r="IL54" s="333"/>
      <c r="IM54" s="333"/>
      <c r="IN54" s="333"/>
      <c r="IO54" s="333"/>
      <c r="IP54" s="333"/>
      <c r="IQ54" s="333"/>
      <c r="IR54" s="333"/>
      <c r="IS54" s="333"/>
      <c r="IT54" s="333"/>
      <c r="IU54" s="333"/>
      <c r="IV54" s="333"/>
    </row>
    <row r="55" spans="2:256" ht="15">
      <c r="B55" s="95"/>
      <c r="C55" s="96"/>
      <c r="D55" s="95"/>
      <c r="E55" s="320"/>
      <c r="F55" s="95"/>
      <c r="G55" s="253"/>
      <c r="H55" s="253"/>
      <c r="I55" s="253"/>
      <c r="J55" s="253"/>
      <c r="K55" s="253"/>
      <c r="L55" s="253"/>
      <c r="M55" s="95"/>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333"/>
      <c r="AL55" s="333"/>
      <c r="AM55" s="333"/>
      <c r="AN55" s="333"/>
      <c r="AO55" s="333"/>
      <c r="AP55" s="333"/>
      <c r="AQ55" s="333"/>
      <c r="AR55" s="333"/>
      <c r="AS55" s="333"/>
      <c r="AT55" s="333"/>
      <c r="AU55" s="333"/>
      <c r="AV55" s="333"/>
      <c r="AW55" s="333"/>
      <c r="AX55" s="333"/>
      <c r="AY55" s="333"/>
      <c r="AZ55" s="333"/>
      <c r="BA55" s="333"/>
      <c r="BB55" s="333"/>
      <c r="BC55" s="333"/>
      <c r="BD55" s="333"/>
      <c r="BE55" s="333"/>
      <c r="BF55" s="333"/>
      <c r="BG55" s="333"/>
      <c r="BH55" s="333"/>
      <c r="BI55" s="333"/>
      <c r="BJ55" s="333"/>
      <c r="BK55" s="333"/>
      <c r="BL55" s="333"/>
      <c r="BM55" s="333"/>
      <c r="BN55" s="333"/>
      <c r="BO55" s="333"/>
      <c r="BP55" s="333"/>
      <c r="BQ55" s="333"/>
      <c r="BR55" s="333"/>
      <c r="BS55" s="333"/>
      <c r="BT55" s="333"/>
      <c r="BU55" s="333"/>
      <c r="BV55" s="333"/>
      <c r="BW55" s="333"/>
      <c r="BX55" s="333"/>
      <c r="BY55" s="333"/>
      <c r="BZ55" s="333"/>
      <c r="CA55" s="333"/>
      <c r="CB55" s="333"/>
      <c r="CC55" s="333"/>
      <c r="CD55" s="333"/>
      <c r="CE55" s="333"/>
      <c r="CF55" s="333"/>
      <c r="CG55" s="333"/>
      <c r="CH55" s="333"/>
      <c r="CI55" s="333"/>
      <c r="CJ55" s="333"/>
      <c r="CK55" s="333"/>
      <c r="CL55" s="333"/>
      <c r="CM55" s="333"/>
      <c r="CN55" s="333"/>
      <c r="CO55" s="333"/>
      <c r="CP55" s="333"/>
      <c r="CQ55" s="333"/>
      <c r="CR55" s="333"/>
      <c r="CS55" s="333"/>
      <c r="CT55" s="333"/>
      <c r="CU55" s="333"/>
      <c r="CV55" s="333"/>
      <c r="CW55" s="333"/>
      <c r="CX55" s="333"/>
      <c r="CY55" s="333"/>
      <c r="CZ55" s="333"/>
      <c r="DA55" s="333"/>
      <c r="DB55" s="333"/>
      <c r="DC55" s="333"/>
      <c r="DD55" s="333"/>
      <c r="DE55" s="333"/>
      <c r="DF55" s="333"/>
      <c r="DG55" s="333"/>
      <c r="DH55" s="333"/>
      <c r="DI55" s="333"/>
      <c r="DJ55" s="333"/>
      <c r="DK55" s="333"/>
      <c r="DL55" s="333"/>
      <c r="DM55" s="333"/>
      <c r="DN55" s="333"/>
      <c r="DO55" s="333"/>
      <c r="DP55" s="333"/>
      <c r="DQ55" s="333"/>
      <c r="DR55" s="333"/>
      <c r="DS55" s="333"/>
      <c r="DT55" s="333"/>
      <c r="DU55" s="333"/>
      <c r="DV55" s="333"/>
      <c r="DW55" s="333"/>
      <c r="DX55" s="333"/>
      <c r="DY55" s="333"/>
      <c r="DZ55" s="333"/>
      <c r="EA55" s="333"/>
      <c r="EB55" s="333"/>
      <c r="EC55" s="333"/>
      <c r="ED55" s="333"/>
      <c r="EE55" s="333"/>
      <c r="EF55" s="333"/>
      <c r="EG55" s="333"/>
      <c r="EH55" s="333"/>
      <c r="EI55" s="333"/>
      <c r="EJ55" s="333"/>
      <c r="EK55" s="333"/>
      <c r="EL55" s="333"/>
      <c r="EM55" s="333"/>
      <c r="EN55" s="333"/>
      <c r="EO55" s="333"/>
      <c r="EP55" s="333"/>
      <c r="EQ55" s="333"/>
      <c r="ER55" s="333"/>
      <c r="ES55" s="333"/>
      <c r="ET55" s="333"/>
      <c r="EU55" s="333"/>
      <c r="EV55" s="333"/>
      <c r="EW55" s="333"/>
      <c r="EX55" s="333"/>
      <c r="EY55" s="333"/>
      <c r="EZ55" s="333"/>
      <c r="FA55" s="333"/>
      <c r="FB55" s="333"/>
      <c r="FC55" s="333"/>
      <c r="FD55" s="333"/>
      <c r="FE55" s="333"/>
      <c r="FF55" s="333"/>
      <c r="FG55" s="333"/>
      <c r="FH55" s="333"/>
      <c r="FI55" s="333"/>
      <c r="FJ55" s="333"/>
      <c r="FK55" s="333"/>
      <c r="FL55" s="333"/>
      <c r="FM55" s="333"/>
      <c r="FN55" s="333"/>
      <c r="FO55" s="333"/>
      <c r="FP55" s="333"/>
      <c r="FQ55" s="333"/>
      <c r="FR55" s="333"/>
      <c r="FS55" s="333"/>
      <c r="FT55" s="333"/>
      <c r="FU55" s="333"/>
      <c r="FV55" s="333"/>
      <c r="FW55" s="333"/>
      <c r="FX55" s="333"/>
      <c r="FY55" s="333"/>
      <c r="FZ55" s="333"/>
      <c r="GA55" s="333"/>
      <c r="GB55" s="333"/>
      <c r="GC55" s="333"/>
      <c r="GD55" s="333"/>
      <c r="GE55" s="333"/>
      <c r="GF55" s="333"/>
      <c r="GG55" s="333"/>
      <c r="GH55" s="333"/>
      <c r="GI55" s="333"/>
      <c r="GJ55" s="333"/>
      <c r="GK55" s="333"/>
      <c r="GL55" s="333"/>
      <c r="GM55" s="333"/>
      <c r="GN55" s="333"/>
      <c r="GO55" s="333"/>
      <c r="GP55" s="333"/>
      <c r="GQ55" s="333"/>
      <c r="GR55" s="333"/>
      <c r="GS55" s="333"/>
      <c r="GT55" s="333"/>
      <c r="GU55" s="333"/>
      <c r="GV55" s="333"/>
      <c r="GW55" s="333"/>
      <c r="GX55" s="333"/>
      <c r="GY55" s="333"/>
      <c r="GZ55" s="333"/>
      <c r="HA55" s="333"/>
      <c r="HB55" s="333"/>
      <c r="HC55" s="333"/>
      <c r="HD55" s="333"/>
      <c r="HE55" s="333"/>
      <c r="HF55" s="333"/>
      <c r="HG55" s="333"/>
      <c r="HH55" s="333"/>
      <c r="HI55" s="333"/>
      <c r="HJ55" s="333"/>
      <c r="HK55" s="333"/>
      <c r="HL55" s="333"/>
      <c r="HM55" s="333"/>
      <c r="HN55" s="333"/>
      <c r="HO55" s="333"/>
      <c r="HP55" s="333"/>
      <c r="HQ55" s="333"/>
      <c r="HR55" s="333"/>
      <c r="HS55" s="333"/>
      <c r="HT55" s="333"/>
      <c r="HU55" s="333"/>
      <c r="HV55" s="333"/>
      <c r="HW55" s="333"/>
      <c r="HX55" s="333"/>
      <c r="HY55" s="333"/>
      <c r="HZ55" s="333"/>
      <c r="IA55" s="333"/>
      <c r="IB55" s="333"/>
      <c r="IC55" s="333"/>
      <c r="ID55" s="333"/>
      <c r="IE55" s="333"/>
      <c r="IF55" s="333"/>
      <c r="IG55" s="333"/>
      <c r="IH55" s="333"/>
      <c r="II55" s="333"/>
      <c r="IJ55" s="333"/>
      <c r="IK55" s="333"/>
      <c r="IL55" s="333"/>
      <c r="IM55" s="333"/>
      <c r="IN55" s="333"/>
      <c r="IO55" s="333"/>
      <c r="IP55" s="333"/>
      <c r="IQ55" s="333"/>
      <c r="IR55" s="333"/>
      <c r="IS55" s="333"/>
      <c r="IT55" s="333"/>
      <c r="IU55" s="333"/>
      <c r="IV55" s="333"/>
    </row>
    <row r="56" spans="2:256" ht="15">
      <c r="B56" s="95"/>
      <c r="C56" s="96"/>
      <c r="D56" s="95"/>
      <c r="E56" s="320"/>
      <c r="F56" s="95"/>
      <c r="G56" s="253"/>
      <c r="H56" s="253"/>
      <c r="I56" s="253"/>
      <c r="J56" s="253"/>
      <c r="K56" s="253"/>
      <c r="L56" s="253"/>
      <c r="M56" s="95"/>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333"/>
      <c r="BA56" s="333"/>
      <c r="BB56" s="333"/>
      <c r="BC56" s="333"/>
      <c r="BD56" s="333"/>
      <c r="BE56" s="333"/>
      <c r="BF56" s="333"/>
      <c r="BG56" s="333"/>
      <c r="BH56" s="333"/>
      <c r="BI56" s="333"/>
      <c r="BJ56" s="333"/>
      <c r="BK56" s="333"/>
      <c r="BL56" s="333"/>
      <c r="BM56" s="333"/>
      <c r="BN56" s="333"/>
      <c r="BO56" s="333"/>
      <c r="BP56" s="333"/>
      <c r="BQ56" s="333"/>
      <c r="BR56" s="333"/>
      <c r="BS56" s="333"/>
      <c r="BT56" s="333"/>
      <c r="BU56" s="333"/>
      <c r="BV56" s="333"/>
      <c r="BW56" s="333"/>
      <c r="BX56" s="333"/>
      <c r="BY56" s="333"/>
      <c r="BZ56" s="333"/>
      <c r="CA56" s="333"/>
      <c r="CB56" s="333"/>
      <c r="CC56" s="333"/>
      <c r="CD56" s="333"/>
      <c r="CE56" s="333"/>
      <c r="CF56" s="333"/>
      <c r="CG56" s="333"/>
      <c r="CH56" s="333"/>
      <c r="CI56" s="333"/>
      <c r="CJ56" s="333"/>
      <c r="CK56" s="333"/>
      <c r="CL56" s="333"/>
      <c r="CM56" s="333"/>
      <c r="CN56" s="333"/>
      <c r="CO56" s="333"/>
      <c r="CP56" s="333"/>
      <c r="CQ56" s="333"/>
      <c r="CR56" s="333"/>
      <c r="CS56" s="333"/>
      <c r="CT56" s="333"/>
      <c r="CU56" s="333"/>
      <c r="CV56" s="333"/>
      <c r="CW56" s="333"/>
      <c r="CX56" s="333"/>
      <c r="CY56" s="333"/>
      <c r="CZ56" s="333"/>
      <c r="DA56" s="333"/>
      <c r="DB56" s="333"/>
      <c r="DC56" s="333"/>
      <c r="DD56" s="333"/>
      <c r="DE56" s="333"/>
      <c r="DF56" s="333"/>
      <c r="DG56" s="333"/>
      <c r="DH56" s="333"/>
      <c r="DI56" s="333"/>
      <c r="DJ56" s="333"/>
      <c r="DK56" s="333"/>
      <c r="DL56" s="333"/>
      <c r="DM56" s="333"/>
      <c r="DN56" s="333"/>
      <c r="DO56" s="333"/>
      <c r="DP56" s="333"/>
      <c r="DQ56" s="333"/>
      <c r="DR56" s="333"/>
      <c r="DS56" s="333"/>
      <c r="DT56" s="333"/>
      <c r="DU56" s="333"/>
      <c r="DV56" s="333"/>
      <c r="DW56" s="333"/>
      <c r="DX56" s="333"/>
      <c r="DY56" s="333"/>
      <c r="DZ56" s="333"/>
      <c r="EA56" s="333"/>
      <c r="EB56" s="333"/>
      <c r="EC56" s="333"/>
      <c r="ED56" s="333"/>
      <c r="EE56" s="333"/>
      <c r="EF56" s="333"/>
      <c r="EG56" s="333"/>
      <c r="EH56" s="333"/>
      <c r="EI56" s="333"/>
      <c r="EJ56" s="333"/>
      <c r="EK56" s="333"/>
      <c r="EL56" s="333"/>
      <c r="EM56" s="333"/>
      <c r="EN56" s="333"/>
      <c r="EO56" s="333"/>
      <c r="EP56" s="333"/>
      <c r="EQ56" s="333"/>
      <c r="ER56" s="333"/>
      <c r="ES56" s="333"/>
      <c r="ET56" s="333"/>
      <c r="EU56" s="333"/>
      <c r="EV56" s="333"/>
      <c r="EW56" s="333"/>
      <c r="EX56" s="333"/>
      <c r="EY56" s="333"/>
      <c r="EZ56" s="333"/>
      <c r="FA56" s="333"/>
      <c r="FB56" s="333"/>
      <c r="FC56" s="333"/>
      <c r="FD56" s="333"/>
      <c r="FE56" s="333"/>
      <c r="FF56" s="333"/>
      <c r="FG56" s="333"/>
      <c r="FH56" s="333"/>
      <c r="FI56" s="333"/>
      <c r="FJ56" s="333"/>
      <c r="FK56" s="333"/>
      <c r="FL56" s="333"/>
      <c r="FM56" s="333"/>
      <c r="FN56" s="333"/>
      <c r="FO56" s="333"/>
      <c r="FP56" s="333"/>
      <c r="FQ56" s="333"/>
      <c r="FR56" s="333"/>
      <c r="FS56" s="333"/>
      <c r="FT56" s="333"/>
      <c r="FU56" s="333"/>
      <c r="FV56" s="333"/>
      <c r="FW56" s="333"/>
      <c r="FX56" s="333"/>
      <c r="FY56" s="333"/>
      <c r="FZ56" s="333"/>
      <c r="GA56" s="333"/>
      <c r="GB56" s="333"/>
      <c r="GC56" s="333"/>
      <c r="GD56" s="333"/>
      <c r="GE56" s="333"/>
      <c r="GF56" s="333"/>
      <c r="GG56" s="333"/>
      <c r="GH56" s="333"/>
      <c r="GI56" s="333"/>
      <c r="GJ56" s="333"/>
      <c r="GK56" s="333"/>
      <c r="GL56" s="333"/>
      <c r="GM56" s="333"/>
      <c r="GN56" s="333"/>
      <c r="GO56" s="333"/>
      <c r="GP56" s="333"/>
      <c r="GQ56" s="333"/>
      <c r="GR56" s="333"/>
      <c r="GS56" s="333"/>
      <c r="GT56" s="333"/>
      <c r="GU56" s="333"/>
      <c r="GV56" s="333"/>
      <c r="GW56" s="333"/>
      <c r="GX56" s="333"/>
      <c r="GY56" s="333"/>
      <c r="GZ56" s="333"/>
      <c r="HA56" s="333"/>
      <c r="HB56" s="333"/>
      <c r="HC56" s="333"/>
      <c r="HD56" s="333"/>
      <c r="HE56" s="333"/>
      <c r="HF56" s="333"/>
      <c r="HG56" s="333"/>
      <c r="HH56" s="333"/>
      <c r="HI56" s="333"/>
      <c r="HJ56" s="333"/>
      <c r="HK56" s="333"/>
      <c r="HL56" s="333"/>
      <c r="HM56" s="333"/>
      <c r="HN56" s="333"/>
      <c r="HO56" s="333"/>
      <c r="HP56" s="333"/>
      <c r="HQ56" s="333"/>
      <c r="HR56" s="333"/>
      <c r="HS56" s="333"/>
      <c r="HT56" s="333"/>
      <c r="HU56" s="333"/>
      <c r="HV56" s="333"/>
      <c r="HW56" s="333"/>
      <c r="HX56" s="333"/>
      <c r="HY56" s="333"/>
      <c r="HZ56" s="333"/>
      <c r="IA56" s="333"/>
      <c r="IB56" s="333"/>
      <c r="IC56" s="333"/>
      <c r="ID56" s="333"/>
      <c r="IE56" s="333"/>
      <c r="IF56" s="333"/>
      <c r="IG56" s="333"/>
      <c r="IH56" s="333"/>
      <c r="II56" s="333"/>
      <c r="IJ56" s="333"/>
      <c r="IK56" s="333"/>
      <c r="IL56" s="333"/>
      <c r="IM56" s="333"/>
      <c r="IN56" s="333"/>
      <c r="IO56" s="333"/>
      <c r="IP56" s="333"/>
      <c r="IQ56" s="333"/>
      <c r="IR56" s="333"/>
      <c r="IS56" s="333"/>
      <c r="IT56" s="333"/>
      <c r="IU56" s="333"/>
      <c r="IV56" s="333"/>
    </row>
    <row r="57" spans="2:256" ht="15">
      <c r="B57" s="95"/>
      <c r="C57" s="96"/>
      <c r="D57" s="95"/>
      <c r="E57" s="320"/>
      <c r="F57" s="95"/>
      <c r="G57" s="253"/>
      <c r="H57" s="253"/>
      <c r="I57" s="253"/>
      <c r="J57" s="253"/>
      <c r="K57" s="253"/>
      <c r="L57" s="253"/>
      <c r="M57" s="95"/>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333"/>
      <c r="AU57" s="333"/>
      <c r="AV57" s="333"/>
      <c r="AW57" s="333"/>
      <c r="AX57" s="333"/>
      <c r="AY57" s="333"/>
      <c r="AZ57" s="333"/>
      <c r="BA57" s="333"/>
      <c r="BB57" s="333"/>
      <c r="BC57" s="333"/>
      <c r="BD57" s="333"/>
      <c r="BE57" s="333"/>
      <c r="BF57" s="333"/>
      <c r="BG57" s="333"/>
      <c r="BH57" s="333"/>
      <c r="BI57" s="333"/>
      <c r="BJ57" s="333"/>
      <c r="BK57" s="333"/>
      <c r="BL57" s="333"/>
      <c r="BM57" s="333"/>
      <c r="BN57" s="333"/>
      <c r="BO57" s="333"/>
      <c r="BP57" s="333"/>
      <c r="BQ57" s="333"/>
      <c r="BR57" s="333"/>
      <c r="BS57" s="333"/>
      <c r="BT57" s="333"/>
      <c r="BU57" s="333"/>
      <c r="BV57" s="333"/>
      <c r="BW57" s="333"/>
      <c r="BX57" s="333"/>
      <c r="BY57" s="333"/>
      <c r="BZ57" s="333"/>
      <c r="CA57" s="333"/>
      <c r="CB57" s="333"/>
      <c r="CC57" s="333"/>
      <c r="CD57" s="333"/>
      <c r="CE57" s="333"/>
      <c r="CF57" s="333"/>
      <c r="CG57" s="333"/>
      <c r="CH57" s="333"/>
      <c r="CI57" s="333"/>
      <c r="CJ57" s="333"/>
      <c r="CK57" s="333"/>
      <c r="CL57" s="333"/>
      <c r="CM57" s="333"/>
      <c r="CN57" s="333"/>
      <c r="CO57" s="333"/>
      <c r="CP57" s="333"/>
      <c r="CQ57" s="333"/>
      <c r="CR57" s="333"/>
      <c r="CS57" s="333"/>
      <c r="CT57" s="333"/>
      <c r="CU57" s="333"/>
      <c r="CV57" s="333"/>
      <c r="CW57" s="333"/>
      <c r="CX57" s="333"/>
      <c r="CY57" s="333"/>
      <c r="CZ57" s="333"/>
      <c r="DA57" s="333"/>
      <c r="DB57" s="333"/>
      <c r="DC57" s="333"/>
      <c r="DD57" s="333"/>
      <c r="DE57" s="333"/>
      <c r="DF57" s="333"/>
      <c r="DG57" s="333"/>
      <c r="DH57" s="333"/>
      <c r="DI57" s="333"/>
      <c r="DJ57" s="333"/>
      <c r="DK57" s="333"/>
      <c r="DL57" s="333"/>
      <c r="DM57" s="333"/>
      <c r="DN57" s="333"/>
      <c r="DO57" s="333"/>
      <c r="DP57" s="333"/>
      <c r="DQ57" s="333"/>
      <c r="DR57" s="333"/>
      <c r="DS57" s="333"/>
      <c r="DT57" s="333"/>
      <c r="DU57" s="333"/>
      <c r="DV57" s="333"/>
      <c r="DW57" s="333"/>
      <c r="DX57" s="333"/>
      <c r="DY57" s="333"/>
      <c r="DZ57" s="333"/>
      <c r="EA57" s="333"/>
      <c r="EB57" s="333"/>
      <c r="EC57" s="333"/>
      <c r="ED57" s="333"/>
      <c r="EE57" s="333"/>
      <c r="EF57" s="333"/>
      <c r="EG57" s="333"/>
      <c r="EH57" s="333"/>
      <c r="EI57" s="333"/>
      <c r="EJ57" s="333"/>
      <c r="EK57" s="333"/>
      <c r="EL57" s="333"/>
      <c r="EM57" s="333"/>
      <c r="EN57" s="333"/>
      <c r="EO57" s="333"/>
      <c r="EP57" s="333"/>
      <c r="EQ57" s="333"/>
      <c r="ER57" s="333"/>
      <c r="ES57" s="333"/>
      <c r="ET57" s="333"/>
      <c r="EU57" s="333"/>
      <c r="EV57" s="333"/>
      <c r="EW57" s="333"/>
      <c r="EX57" s="333"/>
      <c r="EY57" s="333"/>
      <c r="EZ57" s="333"/>
      <c r="FA57" s="333"/>
      <c r="FB57" s="333"/>
      <c r="FC57" s="333"/>
      <c r="FD57" s="333"/>
      <c r="FE57" s="333"/>
      <c r="FF57" s="333"/>
      <c r="FG57" s="333"/>
      <c r="FH57" s="333"/>
      <c r="FI57" s="333"/>
      <c r="FJ57" s="333"/>
      <c r="FK57" s="333"/>
      <c r="FL57" s="333"/>
      <c r="FM57" s="333"/>
      <c r="FN57" s="333"/>
      <c r="FO57" s="333"/>
      <c r="FP57" s="333"/>
      <c r="FQ57" s="333"/>
      <c r="FR57" s="333"/>
      <c r="FS57" s="333"/>
      <c r="FT57" s="333"/>
      <c r="FU57" s="333"/>
      <c r="FV57" s="333"/>
      <c r="FW57" s="333"/>
      <c r="FX57" s="333"/>
      <c r="FY57" s="333"/>
      <c r="FZ57" s="333"/>
      <c r="GA57" s="333"/>
      <c r="GB57" s="333"/>
      <c r="GC57" s="333"/>
      <c r="GD57" s="333"/>
      <c r="GE57" s="333"/>
      <c r="GF57" s="333"/>
      <c r="GG57" s="333"/>
      <c r="GH57" s="333"/>
      <c r="GI57" s="333"/>
      <c r="GJ57" s="333"/>
      <c r="GK57" s="333"/>
      <c r="GL57" s="333"/>
      <c r="GM57" s="333"/>
      <c r="GN57" s="333"/>
      <c r="GO57" s="333"/>
      <c r="GP57" s="333"/>
      <c r="GQ57" s="333"/>
      <c r="GR57" s="333"/>
      <c r="GS57" s="333"/>
      <c r="GT57" s="333"/>
      <c r="GU57" s="333"/>
      <c r="GV57" s="333"/>
      <c r="GW57" s="333"/>
      <c r="GX57" s="333"/>
      <c r="GY57" s="333"/>
      <c r="GZ57" s="333"/>
      <c r="HA57" s="333"/>
      <c r="HB57" s="333"/>
      <c r="HC57" s="333"/>
      <c r="HD57" s="333"/>
      <c r="HE57" s="333"/>
      <c r="HF57" s="333"/>
      <c r="HG57" s="333"/>
      <c r="HH57" s="333"/>
      <c r="HI57" s="333"/>
      <c r="HJ57" s="333"/>
      <c r="HK57" s="333"/>
      <c r="HL57" s="333"/>
      <c r="HM57" s="333"/>
      <c r="HN57" s="333"/>
      <c r="HO57" s="333"/>
      <c r="HP57" s="333"/>
      <c r="HQ57" s="333"/>
      <c r="HR57" s="333"/>
      <c r="HS57" s="333"/>
      <c r="HT57" s="333"/>
      <c r="HU57" s="333"/>
      <c r="HV57" s="333"/>
      <c r="HW57" s="333"/>
      <c r="HX57" s="333"/>
      <c r="HY57" s="333"/>
      <c r="HZ57" s="333"/>
      <c r="IA57" s="333"/>
      <c r="IB57" s="333"/>
      <c r="IC57" s="333"/>
      <c r="ID57" s="333"/>
      <c r="IE57" s="333"/>
      <c r="IF57" s="333"/>
      <c r="IG57" s="333"/>
      <c r="IH57" s="333"/>
      <c r="II57" s="333"/>
      <c r="IJ57" s="333"/>
      <c r="IK57" s="333"/>
      <c r="IL57" s="333"/>
      <c r="IM57" s="333"/>
      <c r="IN57" s="333"/>
      <c r="IO57" s="333"/>
      <c r="IP57" s="333"/>
      <c r="IQ57" s="333"/>
      <c r="IR57" s="333"/>
      <c r="IS57" s="333"/>
      <c r="IT57" s="333"/>
      <c r="IU57" s="333"/>
      <c r="IV57" s="333"/>
    </row>
    <row r="58" spans="2:256" ht="15">
      <c r="B58" s="95"/>
      <c r="C58" s="96"/>
      <c r="D58" s="95"/>
      <c r="E58" s="320"/>
      <c r="F58" s="95"/>
      <c r="G58" s="253"/>
      <c r="H58" s="253"/>
      <c r="I58" s="253"/>
      <c r="J58" s="253"/>
      <c r="K58" s="253"/>
      <c r="L58" s="253"/>
      <c r="M58" s="95"/>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M58" s="333"/>
      <c r="AN58" s="333"/>
      <c r="AO58" s="333"/>
      <c r="AP58" s="333"/>
      <c r="AQ58" s="333"/>
      <c r="AR58" s="333"/>
      <c r="AS58" s="333"/>
      <c r="AT58" s="333"/>
      <c r="AU58" s="333"/>
      <c r="AV58" s="333"/>
      <c r="AW58" s="333"/>
      <c r="AX58" s="333"/>
      <c r="AY58" s="333"/>
      <c r="AZ58" s="333"/>
      <c r="BA58" s="333"/>
      <c r="BB58" s="333"/>
      <c r="BC58" s="333"/>
      <c r="BD58" s="333"/>
      <c r="BE58" s="333"/>
      <c r="BF58" s="333"/>
      <c r="BG58" s="333"/>
      <c r="BH58" s="333"/>
      <c r="BI58" s="333"/>
      <c r="BJ58" s="333"/>
      <c r="BK58" s="333"/>
      <c r="BL58" s="333"/>
      <c r="BM58" s="333"/>
      <c r="BN58" s="333"/>
      <c r="BO58" s="333"/>
      <c r="BP58" s="333"/>
      <c r="BQ58" s="333"/>
      <c r="BR58" s="333"/>
      <c r="BS58" s="333"/>
      <c r="BT58" s="333"/>
      <c r="BU58" s="333"/>
      <c r="BV58" s="333"/>
      <c r="BW58" s="333"/>
      <c r="BX58" s="333"/>
      <c r="BY58" s="333"/>
      <c r="BZ58" s="333"/>
      <c r="CA58" s="333"/>
      <c r="CB58" s="333"/>
      <c r="CC58" s="333"/>
      <c r="CD58" s="333"/>
      <c r="CE58" s="333"/>
      <c r="CF58" s="333"/>
      <c r="CG58" s="333"/>
      <c r="CH58" s="333"/>
      <c r="CI58" s="333"/>
      <c r="CJ58" s="333"/>
      <c r="CK58" s="333"/>
      <c r="CL58" s="333"/>
      <c r="CM58" s="333"/>
      <c r="CN58" s="333"/>
      <c r="CO58" s="333"/>
      <c r="CP58" s="333"/>
      <c r="CQ58" s="333"/>
      <c r="CR58" s="333"/>
      <c r="CS58" s="333"/>
      <c r="CT58" s="333"/>
      <c r="CU58" s="333"/>
      <c r="CV58" s="333"/>
      <c r="CW58" s="333"/>
      <c r="CX58" s="333"/>
      <c r="CY58" s="333"/>
      <c r="CZ58" s="333"/>
      <c r="DA58" s="333"/>
      <c r="DB58" s="333"/>
      <c r="DC58" s="333"/>
      <c r="DD58" s="333"/>
      <c r="DE58" s="333"/>
      <c r="DF58" s="333"/>
      <c r="DG58" s="333"/>
      <c r="DH58" s="333"/>
      <c r="DI58" s="333"/>
      <c r="DJ58" s="333"/>
      <c r="DK58" s="333"/>
      <c r="DL58" s="333"/>
      <c r="DM58" s="333"/>
      <c r="DN58" s="333"/>
      <c r="DO58" s="333"/>
      <c r="DP58" s="333"/>
      <c r="DQ58" s="333"/>
      <c r="DR58" s="333"/>
      <c r="DS58" s="333"/>
      <c r="DT58" s="333"/>
      <c r="DU58" s="333"/>
      <c r="DV58" s="333"/>
      <c r="DW58" s="333"/>
      <c r="DX58" s="333"/>
      <c r="DY58" s="333"/>
      <c r="DZ58" s="333"/>
      <c r="EA58" s="333"/>
      <c r="EB58" s="333"/>
      <c r="EC58" s="333"/>
      <c r="ED58" s="333"/>
      <c r="EE58" s="333"/>
      <c r="EF58" s="333"/>
      <c r="EG58" s="333"/>
      <c r="EH58" s="333"/>
      <c r="EI58" s="333"/>
      <c r="EJ58" s="333"/>
      <c r="EK58" s="333"/>
      <c r="EL58" s="333"/>
      <c r="EM58" s="333"/>
      <c r="EN58" s="333"/>
      <c r="EO58" s="333"/>
      <c r="EP58" s="333"/>
      <c r="EQ58" s="333"/>
      <c r="ER58" s="333"/>
      <c r="ES58" s="333"/>
      <c r="ET58" s="333"/>
      <c r="EU58" s="333"/>
      <c r="EV58" s="333"/>
      <c r="EW58" s="333"/>
      <c r="EX58" s="333"/>
      <c r="EY58" s="333"/>
      <c r="EZ58" s="333"/>
      <c r="FA58" s="333"/>
      <c r="FB58" s="333"/>
      <c r="FC58" s="333"/>
      <c r="FD58" s="333"/>
      <c r="FE58" s="333"/>
      <c r="FF58" s="333"/>
      <c r="FG58" s="333"/>
      <c r="FH58" s="333"/>
      <c r="FI58" s="333"/>
      <c r="FJ58" s="333"/>
      <c r="FK58" s="333"/>
      <c r="FL58" s="333"/>
      <c r="FM58" s="333"/>
      <c r="FN58" s="333"/>
      <c r="FO58" s="333"/>
      <c r="FP58" s="333"/>
      <c r="FQ58" s="333"/>
      <c r="FR58" s="333"/>
      <c r="FS58" s="333"/>
      <c r="FT58" s="333"/>
      <c r="FU58" s="333"/>
      <c r="FV58" s="333"/>
      <c r="FW58" s="333"/>
      <c r="FX58" s="333"/>
      <c r="FY58" s="333"/>
      <c r="FZ58" s="333"/>
      <c r="GA58" s="333"/>
      <c r="GB58" s="333"/>
      <c r="GC58" s="333"/>
      <c r="GD58" s="333"/>
      <c r="GE58" s="333"/>
      <c r="GF58" s="333"/>
      <c r="GG58" s="333"/>
      <c r="GH58" s="333"/>
      <c r="GI58" s="333"/>
      <c r="GJ58" s="333"/>
      <c r="GK58" s="333"/>
      <c r="GL58" s="333"/>
      <c r="GM58" s="333"/>
      <c r="GN58" s="333"/>
      <c r="GO58" s="333"/>
      <c r="GP58" s="333"/>
      <c r="GQ58" s="333"/>
      <c r="GR58" s="333"/>
      <c r="GS58" s="333"/>
      <c r="GT58" s="333"/>
      <c r="GU58" s="333"/>
      <c r="GV58" s="333"/>
      <c r="GW58" s="333"/>
      <c r="GX58" s="333"/>
      <c r="GY58" s="333"/>
      <c r="GZ58" s="333"/>
      <c r="HA58" s="333"/>
      <c r="HB58" s="333"/>
      <c r="HC58" s="333"/>
      <c r="HD58" s="333"/>
      <c r="HE58" s="333"/>
      <c r="HF58" s="333"/>
      <c r="HG58" s="333"/>
      <c r="HH58" s="333"/>
      <c r="HI58" s="333"/>
      <c r="HJ58" s="333"/>
      <c r="HK58" s="333"/>
      <c r="HL58" s="333"/>
      <c r="HM58" s="333"/>
      <c r="HN58" s="333"/>
      <c r="HO58" s="333"/>
      <c r="HP58" s="333"/>
      <c r="HQ58" s="333"/>
      <c r="HR58" s="333"/>
      <c r="HS58" s="333"/>
      <c r="HT58" s="333"/>
      <c r="HU58" s="333"/>
      <c r="HV58" s="333"/>
      <c r="HW58" s="333"/>
      <c r="HX58" s="333"/>
      <c r="HY58" s="333"/>
      <c r="HZ58" s="333"/>
      <c r="IA58" s="333"/>
      <c r="IB58" s="333"/>
      <c r="IC58" s="333"/>
      <c r="ID58" s="333"/>
      <c r="IE58" s="333"/>
      <c r="IF58" s="333"/>
      <c r="IG58" s="333"/>
      <c r="IH58" s="333"/>
      <c r="II58" s="333"/>
      <c r="IJ58" s="333"/>
      <c r="IK58" s="333"/>
      <c r="IL58" s="333"/>
      <c r="IM58" s="333"/>
      <c r="IN58" s="333"/>
      <c r="IO58" s="333"/>
      <c r="IP58" s="333"/>
      <c r="IQ58" s="333"/>
      <c r="IR58" s="333"/>
      <c r="IS58" s="333"/>
      <c r="IT58" s="333"/>
      <c r="IU58" s="333"/>
      <c r="IV58" s="333"/>
    </row>
  </sheetData>
  <sheetProtection password="85BE" sheet="1" objects="1" scenarios="1"/>
  <mergeCells count="5">
    <mergeCell ref="B1:N1"/>
    <mergeCell ref="C23:C32"/>
    <mergeCell ref="C4:G4"/>
    <mergeCell ref="C3:G3"/>
    <mergeCell ref="C5:G5"/>
  </mergeCells>
  <dataValidations count="8">
    <dataValidation type="whole" operator="greaterThanOrEqual" allowBlank="1" showErrorMessage="1" error="Please enter whole number and ignore the decimals, e.g. enter 1,000 instead of 1,000.50." sqref="G16:G20 I35:K39 G35:G39 J16:K20 J45:J49 G45:H49">
      <formula1>0</formula1>
    </dataValidation>
    <dataValidation type="whole" allowBlank="1" showErrorMessage="1" error="Tax written down value b/f is more than cost of asset.  Please re-enter." sqref="H16:H20 H35:H39">
      <formula1>0</formula1>
      <formula2>G16</formula2>
    </dataValidation>
    <dataValidation type="whole" operator="greaterThanOrEqual" allowBlank="1" showErrorMessage="1" error="Please enter whole number only, e.g. 5" sqref="E45:E49 E35:E39 E16:E20">
      <formula1>0</formula1>
    </dataValidation>
    <dataValidation type="whole" operator="greaterThanOrEqual" allowBlank="1" showInputMessage="1" showErrorMessage="1" error="Please enter whole number and ignore the decimals, e.g. enter 1,000 instead of 1,000.50." sqref="I45:I49">
      <formula1>0</formula1>
    </dataValidation>
    <dataValidation type="whole" operator="lessThanOrEqual" allowBlank="1" showInputMessage="1" showErrorMessage="1" error="Please enter a number less than 0" sqref="K45:K49">
      <formula1>0</formula1>
    </dataValidation>
    <dataValidation type="list" allowBlank="1" showInputMessage="1" showErrorMessage="1" sqref="P10:P13">
      <formula1>"x"</formula1>
    </dataValidation>
    <dataValidation type="whole" operator="greaterThanOrEqual" allowBlank="1" showInputMessage="1" showErrorMessage="1" sqref="N16:N20 N35:N39">
      <formula1>0</formula1>
    </dataValidation>
    <dataValidation operator="greaterThanOrEqual" allowBlank="1" showErrorMessage="1" error="Please enter whole number and ignore the decimals, e.g. enter 1,000 instead of 1,000.50." sqref="G53"/>
  </dataValidations>
  <printOptions/>
  <pageMargins left="0.65" right="0.65" top="0.36" bottom="0.27" header="0.2" footer="0.16"/>
  <pageSetup horizontalDpi="300" verticalDpi="300" orientation="landscape" paperSize="9" scale="72" r:id="rId4"/>
  <rowBreaks count="1" manualBreakCount="1">
    <brk id="42" max="255"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1"/>
  <dimension ref="A1:J27"/>
  <sheetViews>
    <sheetView showGridLines="0" showRowColHeaders="0" zoomScalePageLayoutView="0" workbookViewId="0" topLeftCell="A1">
      <pane ySplit="6" topLeftCell="A7" activePane="bottomLeft" state="frozen"/>
      <selection pane="topLeft" activeCell="A1" sqref="A1"/>
      <selection pane="bottomLeft" activeCell="I9" sqref="I9"/>
    </sheetView>
  </sheetViews>
  <sheetFormatPr defaultColWidth="0" defaultRowHeight="12.75" zeroHeight="1"/>
  <cols>
    <col min="1" max="1" width="3.57421875" style="93" customWidth="1"/>
    <col min="2" max="2" width="23.8515625" style="93" customWidth="1"/>
    <col min="3" max="3" width="11.28125" style="92" customWidth="1"/>
    <col min="4" max="4" width="1.421875" style="93" customWidth="1"/>
    <col min="5" max="5" width="15.28125" style="92" customWidth="1"/>
    <col min="6" max="6" width="1.421875" style="93" customWidth="1"/>
    <col min="7" max="8" width="13.28125" style="93" customWidth="1"/>
    <col min="9" max="9" width="29.140625" style="310" customWidth="1"/>
    <col min="10" max="10" width="2.7109375" style="93" customWidth="1"/>
    <col min="11" max="11" width="18.28125" style="93" hidden="1" customWidth="1"/>
    <col min="12" max="12" width="13.28125" style="93" hidden="1" customWidth="1"/>
    <col min="13" max="13" width="2.28125" style="93" hidden="1" customWidth="1"/>
    <col min="14" max="14" width="13.28125" style="93" hidden="1" customWidth="1"/>
    <col min="15" max="15" width="3.00390625" style="93" hidden="1" customWidth="1"/>
    <col min="16" max="16384" width="9.140625" style="93" hidden="1" customWidth="1"/>
  </cols>
  <sheetData>
    <row r="1" spans="1:10" s="91" customFormat="1" ht="20.25">
      <c r="A1" s="244"/>
      <c r="B1" s="639" t="s">
        <v>388</v>
      </c>
      <c r="C1" s="640"/>
      <c r="D1" s="640"/>
      <c r="E1" s="640"/>
      <c r="F1" s="640"/>
      <c r="G1" s="640"/>
      <c r="H1" s="640"/>
      <c r="I1" s="640"/>
      <c r="J1" s="230"/>
    </row>
    <row r="2" spans="1:10" ht="15.75">
      <c r="A2" s="95"/>
      <c r="B2" s="138"/>
      <c r="C2" s="96"/>
      <c r="D2" s="95"/>
      <c r="E2" s="96"/>
      <c r="F2" s="95"/>
      <c r="G2" s="95"/>
      <c r="H2" s="95"/>
      <c r="I2" s="253"/>
      <c r="J2" s="95"/>
    </row>
    <row r="3" spans="1:10" ht="15.75">
      <c r="A3" s="95"/>
      <c r="B3" s="76" t="s">
        <v>140</v>
      </c>
      <c r="C3" s="595">
        <f>IF('Company''s Particulars'!E4="","",'Company''s Particulars'!E4)</f>
      </c>
      <c r="D3" s="596"/>
      <c r="E3" s="596"/>
      <c r="F3" s="596"/>
      <c r="G3" s="597"/>
      <c r="H3" s="95"/>
      <c r="I3" s="253"/>
      <c r="J3" s="95"/>
    </row>
    <row r="4" spans="1:10" ht="15.75">
      <c r="A4" s="95"/>
      <c r="B4" s="76" t="s">
        <v>403</v>
      </c>
      <c r="C4" s="589">
        <f>IF('Company''s Particulars'!E6="","",'Company''s Particulars'!E6)</f>
      </c>
      <c r="D4" s="641"/>
      <c r="E4" s="641"/>
      <c r="F4" s="641"/>
      <c r="G4" s="642"/>
      <c r="H4" s="95"/>
      <c r="I4" s="253"/>
      <c r="J4" s="95"/>
    </row>
    <row r="5" spans="1:10" ht="15.75">
      <c r="A5" s="95"/>
      <c r="B5" s="76" t="s">
        <v>58</v>
      </c>
      <c r="C5" s="621">
        <f>IF('Company''s Particulars'!E8="","",'Company''s Particulars'!E8)</f>
        <v>2019</v>
      </c>
      <c r="D5" s="622"/>
      <c r="E5" s="622"/>
      <c r="F5" s="622"/>
      <c r="G5" s="623"/>
      <c r="H5" s="95"/>
      <c r="I5" s="253"/>
      <c r="J5" s="95"/>
    </row>
    <row r="6" spans="3:10" s="95" customFormat="1" ht="15.75">
      <c r="C6" s="96"/>
      <c r="D6" s="97"/>
      <c r="E6" s="96"/>
      <c r="F6" s="97"/>
      <c r="G6" s="98"/>
      <c r="H6" s="98"/>
      <c r="I6" s="293"/>
      <c r="J6" s="98"/>
    </row>
    <row r="7" spans="1:10" ht="15">
      <c r="A7" s="95"/>
      <c r="B7" s="95"/>
      <c r="C7" s="96"/>
      <c r="D7" s="95"/>
      <c r="E7" s="96"/>
      <c r="F7" s="95"/>
      <c r="G7" s="95"/>
      <c r="H7" s="95"/>
      <c r="I7" s="351" t="s">
        <v>286</v>
      </c>
      <c r="J7" s="95"/>
    </row>
    <row r="8" spans="1:10" ht="15">
      <c r="A8" s="95"/>
      <c r="B8" s="95"/>
      <c r="C8" s="96"/>
      <c r="D8" s="95"/>
      <c r="E8" s="96"/>
      <c r="F8" s="95"/>
      <c r="G8" s="95"/>
      <c r="H8" s="95"/>
      <c r="I8" s="253"/>
      <c r="J8" s="95"/>
    </row>
    <row r="9" spans="1:10" ht="15">
      <c r="A9" s="95"/>
      <c r="B9" s="95" t="s">
        <v>469</v>
      </c>
      <c r="C9" s="96"/>
      <c r="D9" s="95"/>
      <c r="E9" s="96"/>
      <c r="F9" s="95"/>
      <c r="G9" s="95"/>
      <c r="H9" s="95"/>
      <c r="I9" s="406">
        <f>SUM(CA_PIC_IAAA)</f>
        <v>0</v>
      </c>
      <c r="J9" s="95"/>
    </row>
    <row r="10" spans="1:10" ht="15">
      <c r="A10" s="95"/>
      <c r="B10" s="95" t="s">
        <v>470</v>
      </c>
      <c r="C10" s="96"/>
      <c r="D10" s="95"/>
      <c r="E10" s="96"/>
      <c r="F10" s="95"/>
      <c r="G10" s="95"/>
      <c r="H10" s="95"/>
      <c r="I10" s="407">
        <f>+CA_Tot_IA+CA_Tot_AA</f>
        <v>0</v>
      </c>
      <c r="J10" s="95"/>
    </row>
    <row r="11" spans="1:10" ht="15.75" thickBot="1">
      <c r="A11" s="95"/>
      <c r="B11" s="95" t="s">
        <v>285</v>
      </c>
      <c r="C11" s="96"/>
      <c r="D11" s="95"/>
      <c r="E11" s="96"/>
      <c r="F11" s="95"/>
      <c r="G11" s="95"/>
      <c r="H11" s="95"/>
      <c r="I11" s="398">
        <f>+I9+I10</f>
        <v>0</v>
      </c>
      <c r="J11" s="95"/>
    </row>
    <row r="12" spans="1:10" ht="15.75" thickTop="1">
      <c r="A12" s="95"/>
      <c r="B12" s="95"/>
      <c r="C12" s="96"/>
      <c r="D12" s="95"/>
      <c r="E12" s="96"/>
      <c r="F12" s="95"/>
      <c r="G12" s="95"/>
      <c r="H12" s="95"/>
      <c r="I12" s="406"/>
      <c r="J12" s="95"/>
    </row>
    <row r="13" spans="1:10" ht="15">
      <c r="A13" s="95"/>
      <c r="B13" s="95" t="s">
        <v>471</v>
      </c>
      <c r="C13" s="96"/>
      <c r="D13" s="95"/>
      <c r="E13" s="96"/>
      <c r="F13" s="95"/>
      <c r="G13" s="95"/>
      <c r="H13" s="95"/>
      <c r="I13" s="397">
        <f>SUM(CA_PIC_BA)</f>
        <v>0</v>
      </c>
      <c r="J13" s="95"/>
    </row>
    <row r="14" spans="1:10" ht="15">
      <c r="A14" s="95"/>
      <c r="B14" s="95" t="s">
        <v>472</v>
      </c>
      <c r="C14" s="96"/>
      <c r="D14" s="95"/>
      <c r="E14" s="96"/>
      <c r="F14" s="95"/>
      <c r="G14" s="95"/>
      <c r="H14" s="95"/>
      <c r="I14" s="406">
        <f>SUM(CA_Tot_BA)</f>
        <v>0</v>
      </c>
      <c r="J14" s="95"/>
    </row>
    <row r="15" spans="1:10" ht="15.75" thickBot="1">
      <c r="A15" s="95"/>
      <c r="B15" s="95" t="s">
        <v>350</v>
      </c>
      <c r="C15" s="96"/>
      <c r="D15" s="95"/>
      <c r="E15" s="96"/>
      <c r="F15" s="95"/>
      <c r="G15" s="95"/>
      <c r="H15" s="95"/>
      <c r="I15" s="271">
        <f>SUM(I13:I14)</f>
        <v>0</v>
      </c>
      <c r="J15" s="95"/>
    </row>
    <row r="16" spans="1:10" ht="15.75" thickTop="1">
      <c r="A16" s="95"/>
      <c r="B16" s="95"/>
      <c r="C16" s="96"/>
      <c r="D16" s="95"/>
      <c r="E16" s="96"/>
      <c r="F16" s="95"/>
      <c r="G16" s="95"/>
      <c r="H16" s="95"/>
      <c r="I16" s="406"/>
      <c r="J16" s="95"/>
    </row>
    <row r="17" spans="1:10" ht="15">
      <c r="A17" s="95"/>
      <c r="B17" s="95" t="s">
        <v>473</v>
      </c>
      <c r="C17" s="96"/>
      <c r="D17" s="95"/>
      <c r="E17" s="96"/>
      <c r="F17" s="95"/>
      <c r="G17" s="95"/>
      <c r="H17" s="95"/>
      <c r="I17" s="397">
        <f>SUM(CA_PIC_BC)</f>
        <v>0</v>
      </c>
      <c r="J17" s="95"/>
    </row>
    <row r="18" spans="1:10" ht="15">
      <c r="A18" s="95"/>
      <c r="B18" s="95" t="s">
        <v>474</v>
      </c>
      <c r="C18" s="96"/>
      <c r="D18" s="95"/>
      <c r="E18" s="96"/>
      <c r="F18" s="95"/>
      <c r="G18" s="95"/>
      <c r="H18" s="95"/>
      <c r="I18" s="406">
        <f>SUM(CA_Tot_BC)</f>
        <v>0</v>
      </c>
      <c r="J18" s="95"/>
    </row>
    <row r="19" spans="1:10" ht="15.75" thickBot="1">
      <c r="A19" s="95"/>
      <c r="B19" s="95" t="s">
        <v>351</v>
      </c>
      <c r="C19" s="96"/>
      <c r="D19" s="95"/>
      <c r="E19" s="96"/>
      <c r="F19" s="95"/>
      <c r="G19" s="95"/>
      <c r="H19" s="95"/>
      <c r="I19" s="271">
        <f>SUM(I17:I18)</f>
        <v>0</v>
      </c>
      <c r="J19" s="95"/>
    </row>
    <row r="20" spans="1:10" ht="15.75" thickTop="1">
      <c r="A20" s="95"/>
      <c r="B20" s="95"/>
      <c r="C20" s="96"/>
      <c r="D20" s="95"/>
      <c r="E20" s="96"/>
      <c r="F20" s="95"/>
      <c r="G20" s="95"/>
      <c r="H20" s="95"/>
      <c r="I20" s="253"/>
      <c r="J20" s="95"/>
    </row>
    <row r="21" spans="1:10" ht="15">
      <c r="A21" s="95"/>
      <c r="B21" s="95"/>
      <c r="C21" s="96"/>
      <c r="D21" s="95"/>
      <c r="E21" s="96"/>
      <c r="F21" s="95"/>
      <c r="G21" s="95"/>
      <c r="H21" s="95"/>
      <c r="I21" s="253"/>
      <c r="J21" s="95"/>
    </row>
    <row r="22" spans="1:10" ht="15">
      <c r="A22" s="95"/>
      <c r="B22" s="95"/>
      <c r="C22" s="96"/>
      <c r="D22" s="95"/>
      <c r="E22" s="96"/>
      <c r="F22" s="95"/>
      <c r="G22" s="95"/>
      <c r="H22" s="95"/>
      <c r="I22" s="253"/>
      <c r="J22" s="95"/>
    </row>
    <row r="23" spans="1:10" ht="15">
      <c r="A23" s="95"/>
      <c r="B23" s="95"/>
      <c r="C23" s="96"/>
      <c r="D23" s="95"/>
      <c r="E23" s="96"/>
      <c r="F23" s="95"/>
      <c r="G23" s="95"/>
      <c r="H23" s="95"/>
      <c r="I23" s="253"/>
      <c r="J23" s="95"/>
    </row>
    <row r="24" spans="1:10" ht="15">
      <c r="A24" s="95"/>
      <c r="B24" s="95"/>
      <c r="C24" s="96"/>
      <c r="D24" s="95"/>
      <c r="E24" s="96"/>
      <c r="F24" s="95"/>
      <c r="G24" s="95"/>
      <c r="H24" s="95"/>
      <c r="I24" s="253"/>
      <c r="J24" s="95"/>
    </row>
    <row r="25" spans="1:10" ht="15">
      <c r="A25" s="95"/>
      <c r="B25" s="95"/>
      <c r="C25" s="96"/>
      <c r="D25" s="95"/>
      <c r="E25" s="96"/>
      <c r="F25" s="95"/>
      <c r="G25" s="95"/>
      <c r="H25" s="95"/>
      <c r="I25" s="253"/>
      <c r="J25" s="95"/>
    </row>
    <row r="26" spans="1:10" ht="15">
      <c r="A26" s="95"/>
      <c r="B26" s="95"/>
      <c r="C26" s="96"/>
      <c r="D26" s="95"/>
      <c r="E26" s="96"/>
      <c r="F26" s="95"/>
      <c r="G26" s="95"/>
      <c r="H26" s="95"/>
      <c r="I26" s="253"/>
      <c r="J26" s="95"/>
    </row>
    <row r="27" spans="1:10" ht="15">
      <c r="A27" s="95"/>
      <c r="B27" s="95"/>
      <c r="C27" s="96"/>
      <c r="D27" s="95"/>
      <c r="E27" s="96"/>
      <c r="F27" s="95"/>
      <c r="G27" s="95"/>
      <c r="H27" s="95"/>
      <c r="I27" s="253"/>
      <c r="J27" s="95"/>
    </row>
    <row r="28" ht="15.75" customHeight="1"/>
  </sheetData>
  <sheetProtection password="85BE" sheet="1" objects="1" scenarios="1"/>
  <mergeCells count="4">
    <mergeCell ref="C3:G3"/>
    <mergeCell ref="C4:G4"/>
    <mergeCell ref="C5:G5"/>
    <mergeCell ref="B1:I1"/>
  </mergeCells>
  <printOptions/>
  <pageMargins left="0.65" right="0.65" top="0.36" bottom="0.27" header="0.2" footer="0.16"/>
  <pageSetup horizontalDpi="300" verticalDpi="3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codeName="Sheet9"/>
  <dimension ref="B4:C344"/>
  <sheetViews>
    <sheetView showGridLines="0" showRowColHeaders="0" showZeros="0" zoomScalePageLayoutView="0" workbookViewId="0" topLeftCell="A1">
      <selection activeCell="B2" sqref="B2"/>
    </sheetView>
  </sheetViews>
  <sheetFormatPr defaultColWidth="0" defaultRowHeight="12.75" zeroHeight="1"/>
  <cols>
    <col min="1" max="1" width="1.7109375" style="236" customWidth="1"/>
    <col min="2" max="2" width="105.8515625" style="236" customWidth="1"/>
    <col min="3" max="3" width="3.8515625" style="236" customWidth="1"/>
    <col min="4" max="16384" width="0" style="236" hidden="1" customWidth="1"/>
  </cols>
  <sheetData>
    <row r="1" ht="15"/>
    <row r="2" ht="15"/>
    <row r="3" ht="15"/>
    <row r="4" ht="16.5" thickBot="1">
      <c r="B4" s="413" t="s">
        <v>154</v>
      </c>
    </row>
    <row r="5" ht="15.75">
      <c r="B5" s="414"/>
    </row>
    <row r="6" ht="30">
      <c r="B6" s="28" t="s">
        <v>153</v>
      </c>
    </row>
    <row r="7" ht="15">
      <c r="B7" s="34"/>
    </row>
    <row r="8" ht="15">
      <c r="B8" s="34"/>
    </row>
    <row r="9" ht="15">
      <c r="B9" s="34"/>
    </row>
    <row r="10" ht="15">
      <c r="B10" s="34"/>
    </row>
    <row r="11" ht="16.5" thickBot="1">
      <c r="B11" s="413" t="s">
        <v>475</v>
      </c>
    </row>
    <row r="12" ht="15">
      <c r="B12" s="34"/>
    </row>
    <row r="13" ht="30">
      <c r="B13" s="28" t="s">
        <v>425</v>
      </c>
    </row>
    <row r="14" ht="15">
      <c r="B14" s="34"/>
    </row>
    <row r="15" ht="15.75">
      <c r="B15" s="547" t="s">
        <v>426</v>
      </c>
    </row>
    <row r="16" ht="15">
      <c r="B16" s="34"/>
    </row>
    <row r="17" ht="15">
      <c r="B17" s="28" t="s">
        <v>427</v>
      </c>
    </row>
    <row r="18" ht="15">
      <c r="B18" s="28"/>
    </row>
    <row r="19" ht="15.75">
      <c r="B19" s="547" t="s">
        <v>428</v>
      </c>
    </row>
    <row r="20" ht="15">
      <c r="B20" s="28"/>
    </row>
    <row r="21" ht="30">
      <c r="B21" s="28" t="s">
        <v>429</v>
      </c>
    </row>
    <row r="22" ht="15">
      <c r="B22" s="34"/>
    </row>
    <row r="23" ht="15">
      <c r="B23" s="34"/>
    </row>
    <row r="24" ht="15">
      <c r="B24" s="34"/>
    </row>
    <row r="25" ht="15">
      <c r="B25" s="34"/>
    </row>
    <row r="26" ht="16.5" thickBot="1">
      <c r="B26" s="413" t="s">
        <v>172</v>
      </c>
    </row>
    <row r="27" ht="15"/>
    <row r="28" ht="15">
      <c r="B28" s="415" t="s">
        <v>255</v>
      </c>
    </row>
    <row r="29" ht="105">
      <c r="B29" s="28" t="s">
        <v>233</v>
      </c>
    </row>
    <row r="30" ht="15">
      <c r="B30" s="29"/>
    </row>
    <row r="31" ht="15">
      <c r="B31" s="29" t="s">
        <v>305</v>
      </c>
    </row>
    <row r="32" ht="15">
      <c r="B32" s="542" t="s">
        <v>395</v>
      </c>
    </row>
    <row r="33" ht="15">
      <c r="B33" s="412"/>
    </row>
    <row r="34" ht="15">
      <c r="B34" s="415" t="s">
        <v>365</v>
      </c>
    </row>
    <row r="35" ht="45">
      <c r="B35" s="28" t="s">
        <v>366</v>
      </c>
    </row>
    <row r="36" ht="15">
      <c r="B36" s="539" t="s">
        <v>392</v>
      </c>
    </row>
    <row r="37" ht="15">
      <c r="B37" s="465"/>
    </row>
    <row r="38" ht="15">
      <c r="B38" s="416"/>
    </row>
    <row r="39" ht="15">
      <c r="B39" s="243"/>
    </row>
    <row r="40" ht="15">
      <c r="B40" s="243"/>
    </row>
    <row r="41" ht="16.5" thickBot="1">
      <c r="B41" s="520" t="s">
        <v>476</v>
      </c>
    </row>
    <row r="42" ht="15">
      <c r="B42" s="243"/>
    </row>
    <row r="43" ht="15">
      <c r="B43" s="521" t="s">
        <v>424</v>
      </c>
    </row>
    <row r="44" ht="15">
      <c r="B44" s="120"/>
    </row>
    <row r="45" ht="15">
      <c r="B45" s="120" t="s">
        <v>369</v>
      </c>
    </row>
    <row r="46" ht="15">
      <c r="B46" s="542" t="s">
        <v>396</v>
      </c>
    </row>
    <row r="47" ht="15">
      <c r="B47" s="501"/>
    </row>
    <row r="48" ht="15">
      <c r="B48" s="501"/>
    </row>
    <row r="49" ht="15">
      <c r="B49" s="501"/>
    </row>
    <row r="50" ht="15">
      <c r="B50" s="501"/>
    </row>
    <row r="51" ht="32.25" thickBot="1">
      <c r="B51" s="219" t="s">
        <v>189</v>
      </c>
    </row>
    <row r="52" ht="15.75">
      <c r="B52" s="119"/>
    </row>
    <row r="53" ht="45">
      <c r="B53" s="120" t="s">
        <v>312</v>
      </c>
    </row>
    <row r="54" ht="15">
      <c r="B54" s="28"/>
    </row>
    <row r="55" ht="45">
      <c r="B55" s="121" t="s">
        <v>379</v>
      </c>
    </row>
    <row r="56" ht="15">
      <c r="B56" s="28"/>
    </row>
    <row r="57" ht="75">
      <c r="B57" s="121" t="s">
        <v>490</v>
      </c>
    </row>
    <row r="58" ht="15">
      <c r="B58" s="121"/>
    </row>
    <row r="59" ht="15">
      <c r="B59" s="220" t="s">
        <v>256</v>
      </c>
    </row>
    <row r="60" ht="30">
      <c r="B60" s="121" t="s">
        <v>290</v>
      </c>
    </row>
    <row r="61" ht="15">
      <c r="B61" s="121"/>
    </row>
    <row r="62" ht="15">
      <c r="B62" s="220" t="s">
        <v>257</v>
      </c>
    </row>
    <row r="63" ht="45">
      <c r="B63" s="121" t="s">
        <v>370</v>
      </c>
    </row>
    <row r="64" ht="15">
      <c r="B64" s="28"/>
    </row>
    <row r="65" ht="30">
      <c r="B65" s="121" t="s">
        <v>309</v>
      </c>
    </row>
    <row r="66" ht="30.75">
      <c r="B66" s="122" t="s">
        <v>196</v>
      </c>
    </row>
    <row r="67" ht="30">
      <c r="B67" s="122" t="s">
        <v>367</v>
      </c>
    </row>
    <row r="68" ht="15">
      <c r="B68" s="28"/>
    </row>
    <row r="69" ht="15">
      <c r="B69" s="125" t="s">
        <v>313</v>
      </c>
    </row>
    <row r="70" ht="15">
      <c r="B70" s="540" t="s">
        <v>397</v>
      </c>
    </row>
    <row r="71" ht="15">
      <c r="B71" s="418"/>
    </row>
    <row r="72" ht="15">
      <c r="B72" s="121"/>
    </row>
    <row r="73" ht="15">
      <c r="B73" s="121"/>
    </row>
    <row r="74" ht="15">
      <c r="B74" s="121"/>
    </row>
    <row r="75" ht="32.25" thickBot="1">
      <c r="B75" s="420" t="s">
        <v>406</v>
      </c>
    </row>
    <row r="76" ht="15">
      <c r="B76" s="121"/>
    </row>
    <row r="77" ht="30">
      <c r="B77" s="518" t="s">
        <v>410</v>
      </c>
    </row>
    <row r="78" ht="15">
      <c r="B78" s="518"/>
    </row>
    <row r="79" ht="45">
      <c r="B79" s="518" t="s">
        <v>491</v>
      </c>
    </row>
    <row r="80" ht="15">
      <c r="B80" s="518"/>
    </row>
    <row r="81" ht="15">
      <c r="B81" s="518" t="s">
        <v>407</v>
      </c>
    </row>
    <row r="82" ht="15">
      <c r="B82" s="540" t="s">
        <v>408</v>
      </c>
    </row>
    <row r="83" ht="15">
      <c r="B83" s="518"/>
    </row>
    <row r="84" ht="15">
      <c r="B84" s="518"/>
    </row>
    <row r="85" ht="15">
      <c r="B85" s="518"/>
    </row>
    <row r="86" ht="15">
      <c r="B86" s="121"/>
    </row>
    <row r="87" ht="16.5" thickBot="1">
      <c r="B87" s="420" t="s">
        <v>181</v>
      </c>
    </row>
    <row r="88" ht="15.75">
      <c r="B88" s="419"/>
    </row>
    <row r="89" ht="15">
      <c r="B89" s="28" t="s">
        <v>433</v>
      </c>
    </row>
    <row r="90" ht="15">
      <c r="B90" s="243"/>
    </row>
    <row r="91" ht="15">
      <c r="B91" s="243"/>
    </row>
    <row r="92" ht="15">
      <c r="B92" s="243"/>
    </row>
    <row r="93" ht="15">
      <c r="B93" s="243"/>
    </row>
    <row r="94" ht="16.5" thickBot="1">
      <c r="B94" s="420" t="s">
        <v>477</v>
      </c>
    </row>
    <row r="95" ht="15.75">
      <c r="B95" s="421"/>
    </row>
    <row r="96" ht="52.5" customHeight="1">
      <c r="B96" s="546" t="s">
        <v>434</v>
      </c>
    </row>
    <row r="97" ht="15">
      <c r="B97" s="546"/>
    </row>
    <row r="98" ht="45">
      <c r="B98" s="522" t="s">
        <v>478</v>
      </c>
    </row>
    <row r="99" ht="15">
      <c r="B99" s="522"/>
    </row>
    <row r="100" ht="15">
      <c r="B100" s="29" t="s">
        <v>261</v>
      </c>
    </row>
    <row r="101" ht="15">
      <c r="B101" s="519" t="s">
        <v>398</v>
      </c>
    </row>
    <row r="102" ht="15">
      <c r="B102" s="243"/>
    </row>
    <row r="103" ht="30">
      <c r="B103" s="123" t="s">
        <v>187</v>
      </c>
    </row>
    <row r="104" ht="15">
      <c r="B104" s="123"/>
    </row>
    <row r="105" ht="15">
      <c r="B105" s="243"/>
    </row>
    <row r="106" ht="15">
      <c r="B106" s="243"/>
    </row>
    <row r="107" ht="15">
      <c r="B107" s="243"/>
    </row>
    <row r="108" ht="16.5" thickBot="1">
      <c r="B108" s="413" t="s">
        <v>152</v>
      </c>
    </row>
    <row r="109" ht="15.75">
      <c r="B109" s="419"/>
    </row>
    <row r="110" ht="45">
      <c r="B110" s="28" t="s">
        <v>160</v>
      </c>
    </row>
    <row r="111" ht="15"/>
    <row r="112" ht="15"/>
    <row r="113" ht="15"/>
    <row r="114" ht="15"/>
    <row r="115" ht="16.5" thickBot="1">
      <c r="B115" s="417" t="s">
        <v>231</v>
      </c>
    </row>
    <row r="116" ht="15.75">
      <c r="B116" s="422"/>
    </row>
    <row r="117" ht="15">
      <c r="B117" s="29" t="s">
        <v>232</v>
      </c>
    </row>
    <row r="118" ht="15.75">
      <c r="B118" s="423"/>
    </row>
    <row r="119" ht="15" customHeight="1">
      <c r="B119" s="562" t="s">
        <v>194</v>
      </c>
    </row>
    <row r="120" ht="35.25" customHeight="1">
      <c r="B120" s="562"/>
    </row>
    <row r="121" ht="15">
      <c r="B121" s="211"/>
    </row>
    <row r="122" ht="15" customHeight="1">
      <c r="B122" s="562" t="s">
        <v>291</v>
      </c>
    </row>
    <row r="123" ht="15">
      <c r="B123" s="562"/>
    </row>
    <row r="124" ht="35.25" customHeight="1">
      <c r="B124" s="562"/>
    </row>
    <row r="125" ht="15">
      <c r="B125" s="211"/>
    </row>
    <row r="126" ht="15" customHeight="1">
      <c r="B126" s="562" t="s">
        <v>195</v>
      </c>
    </row>
    <row r="127" ht="15">
      <c r="B127" s="562"/>
    </row>
    <row r="128" ht="15">
      <c r="B128" s="562"/>
    </row>
    <row r="129" ht="15">
      <c r="B129" s="211"/>
    </row>
    <row r="130" spans="2:3" ht="15">
      <c r="B130" s="28" t="s">
        <v>262</v>
      </c>
      <c r="C130" s="424" t="s">
        <v>198</v>
      </c>
    </row>
    <row r="131" ht="15">
      <c r="B131" s="519" t="s">
        <v>435</v>
      </c>
    </row>
    <row r="132" ht="15">
      <c r="B132" s="425"/>
    </row>
    <row r="133" ht="15">
      <c r="B133" s="425"/>
    </row>
    <row r="134" ht="15">
      <c r="B134" s="425"/>
    </row>
    <row r="135" ht="15">
      <c r="B135" s="425"/>
    </row>
    <row r="136" ht="16.5" thickBot="1">
      <c r="B136" s="417" t="s">
        <v>252</v>
      </c>
    </row>
    <row r="137" ht="15.75">
      <c r="B137" s="422"/>
    </row>
    <row r="138" ht="30">
      <c r="B138" s="28" t="s">
        <v>314</v>
      </c>
    </row>
    <row r="139" ht="15">
      <c r="B139" s="211"/>
    </row>
    <row r="140" ht="15">
      <c r="B140" s="447" t="s">
        <v>282</v>
      </c>
    </row>
    <row r="141" ht="15">
      <c r="B141" s="447" t="s">
        <v>293</v>
      </c>
    </row>
    <row r="142" ht="15">
      <c r="B142" s="447" t="s">
        <v>283</v>
      </c>
    </row>
    <row r="143" ht="15">
      <c r="B143" s="447" t="s">
        <v>292</v>
      </c>
    </row>
    <row r="144" ht="15">
      <c r="B144" s="28"/>
    </row>
    <row r="145" ht="15">
      <c r="B145" s="29" t="s">
        <v>315</v>
      </c>
    </row>
    <row r="146" ht="15">
      <c r="B146" s="519" t="s">
        <v>399</v>
      </c>
    </row>
    <row r="147" ht="15">
      <c r="B147" s="28"/>
    </row>
    <row r="148" ht="15">
      <c r="B148" s="211"/>
    </row>
    <row r="149" ht="15">
      <c r="B149" s="211"/>
    </row>
    <row r="150" ht="15">
      <c r="B150" s="211"/>
    </row>
    <row r="151" ht="16.5" thickBot="1">
      <c r="B151" s="413" t="s">
        <v>334</v>
      </c>
    </row>
    <row r="152" ht="15">
      <c r="B152" s="211"/>
    </row>
    <row r="153" ht="30.75" customHeight="1">
      <c r="B153" s="211" t="s">
        <v>423</v>
      </c>
    </row>
    <row r="154" ht="15">
      <c r="B154" s="555" t="s">
        <v>372</v>
      </c>
    </row>
    <row r="155" ht="15">
      <c r="B155" s="211"/>
    </row>
    <row r="156" ht="15">
      <c r="B156" s="211"/>
    </row>
    <row r="157" ht="15">
      <c r="B157" s="211"/>
    </row>
    <row r="158" ht="15">
      <c r="B158" s="211"/>
    </row>
    <row r="159" ht="16.5" thickBot="1">
      <c r="B159" s="426" t="s">
        <v>380</v>
      </c>
    </row>
    <row r="160" ht="15">
      <c r="B160" s="211"/>
    </row>
    <row r="161" ht="15.75" customHeight="1">
      <c r="B161" s="28" t="s">
        <v>258</v>
      </c>
    </row>
    <row r="162" ht="15">
      <c r="B162" s="211"/>
    </row>
    <row r="163" ht="30">
      <c r="B163" s="28" t="s">
        <v>259</v>
      </c>
    </row>
    <row r="164" ht="15">
      <c r="B164" s="211"/>
    </row>
    <row r="165" ht="15">
      <c r="B165" s="29" t="s">
        <v>263</v>
      </c>
    </row>
    <row r="166" ht="15">
      <c r="B166" s="409" t="s">
        <v>260</v>
      </c>
    </row>
    <row r="167" ht="15">
      <c r="B167" s="211"/>
    </row>
    <row r="168" ht="15">
      <c r="B168" s="211"/>
    </row>
    <row r="169" ht="15">
      <c r="B169" s="211"/>
    </row>
    <row r="170" ht="15">
      <c r="B170" s="211"/>
    </row>
    <row r="171" ht="16.5" thickBot="1">
      <c r="B171" s="549" t="s">
        <v>479</v>
      </c>
    </row>
    <row r="172" ht="15.75">
      <c r="B172" s="427"/>
    </row>
    <row r="173" ht="30.75">
      <c r="B173" s="443" t="s">
        <v>452</v>
      </c>
    </row>
    <row r="174" ht="15">
      <c r="B174" s="428"/>
    </row>
    <row r="175" ht="15.75">
      <c r="B175" s="443" t="s">
        <v>453</v>
      </c>
    </row>
    <row r="176" ht="15">
      <c r="B176" s="443"/>
    </row>
    <row r="177" ht="60">
      <c r="B177" s="443" t="s">
        <v>436</v>
      </c>
    </row>
    <row r="178" ht="54" customHeight="1">
      <c r="B178" s="550" t="s">
        <v>437</v>
      </c>
    </row>
    <row r="179" ht="15">
      <c r="B179" s="428"/>
    </row>
    <row r="180" ht="18.75" customHeight="1">
      <c r="B180" s="443" t="s">
        <v>438</v>
      </c>
    </row>
    <row r="181" ht="15">
      <c r="B181" s="541" t="s">
        <v>405</v>
      </c>
    </row>
    <row r="182" ht="15">
      <c r="B182" s="541"/>
    </row>
    <row r="183" ht="75">
      <c r="B183" s="528" t="s">
        <v>480</v>
      </c>
    </row>
    <row r="184" ht="15">
      <c r="B184" s="541"/>
    </row>
    <row r="185" ht="60.75">
      <c r="B185" s="528" t="s">
        <v>401</v>
      </c>
    </row>
    <row r="186" ht="15">
      <c r="B186" s="541"/>
    </row>
    <row r="187" ht="90">
      <c r="B187" s="528" t="s">
        <v>481</v>
      </c>
    </row>
    <row r="188" ht="15"/>
    <row r="189" ht="15.75">
      <c r="B189" s="429"/>
    </row>
    <row r="190" ht="15.75">
      <c r="B190" s="430"/>
    </row>
    <row r="191" ht="15"/>
    <row r="192" ht="16.5" thickBot="1">
      <c r="B192" s="413" t="s">
        <v>439</v>
      </c>
    </row>
    <row r="193" ht="18">
      <c r="B193" s="431"/>
    </row>
    <row r="194" ht="30">
      <c r="B194" s="28" t="s">
        <v>230</v>
      </c>
    </row>
    <row r="195" ht="15.75">
      <c r="B195" s="430"/>
    </row>
    <row r="196" ht="15.75">
      <c r="B196" s="430"/>
    </row>
    <row r="197" ht="15.75">
      <c r="B197" s="430"/>
    </row>
    <row r="198" ht="16.5" thickBot="1">
      <c r="B198" s="432" t="s">
        <v>316</v>
      </c>
    </row>
    <row r="199" ht="15.75">
      <c r="B199" s="430"/>
    </row>
    <row r="200" ht="15">
      <c r="B200" s="28" t="s">
        <v>276</v>
      </c>
    </row>
    <row r="201" ht="15">
      <c r="B201" s="211"/>
    </row>
    <row r="202" ht="15">
      <c r="B202" s="211"/>
    </row>
    <row r="203" ht="15">
      <c r="B203" s="211"/>
    </row>
    <row r="204" ht="15.75">
      <c r="B204" s="430"/>
    </row>
    <row r="205" ht="16.5" thickBot="1">
      <c r="B205" s="413" t="s">
        <v>171</v>
      </c>
    </row>
    <row r="206" ht="15.75">
      <c r="B206" s="419"/>
    </row>
    <row r="207" ht="75">
      <c r="B207" s="518" t="s">
        <v>393</v>
      </c>
    </row>
    <row r="208" ht="15">
      <c r="B208" s="34"/>
    </row>
    <row r="209" ht="15.75" customHeight="1">
      <c r="B209" s="28" t="s">
        <v>264</v>
      </c>
    </row>
    <row r="210" ht="15">
      <c r="B210" s="541" t="s">
        <v>234</v>
      </c>
    </row>
    <row r="211" ht="15">
      <c r="B211" s="433"/>
    </row>
    <row r="212" ht="15">
      <c r="B212" s="433"/>
    </row>
    <row r="213" ht="15"/>
    <row r="214" ht="15"/>
    <row r="215" ht="16.5" thickBot="1">
      <c r="B215" s="417" t="s">
        <v>482</v>
      </c>
    </row>
    <row r="216" ht="15.75">
      <c r="B216" s="435"/>
    </row>
    <row r="217" ht="47.25" customHeight="1">
      <c r="B217" s="34" t="s">
        <v>174</v>
      </c>
    </row>
    <row r="218" ht="15">
      <c r="B218" s="29"/>
    </row>
    <row r="219" ht="45">
      <c r="B219" s="34" t="s">
        <v>175</v>
      </c>
    </row>
    <row r="220" ht="15">
      <c r="B220" s="34"/>
    </row>
    <row r="221" ht="30">
      <c r="B221" s="34" t="s">
        <v>177</v>
      </c>
    </row>
    <row r="222" ht="15">
      <c r="B222" s="34"/>
    </row>
    <row r="223" ht="30">
      <c r="B223" s="34" t="s">
        <v>176</v>
      </c>
    </row>
    <row r="224" ht="15">
      <c r="B224" s="34"/>
    </row>
    <row r="225" ht="45">
      <c r="B225" s="28" t="s">
        <v>178</v>
      </c>
    </row>
    <row r="226" ht="15">
      <c r="B226" s="29"/>
    </row>
    <row r="227" ht="45">
      <c r="B227" s="34" t="s">
        <v>180</v>
      </c>
    </row>
    <row r="228" ht="15">
      <c r="B228" s="34"/>
    </row>
    <row r="229" ht="45">
      <c r="B229" s="29" t="s">
        <v>179</v>
      </c>
    </row>
    <row r="230" ht="15">
      <c r="B230" s="28"/>
    </row>
    <row r="231" ht="15">
      <c r="B231" s="34" t="s">
        <v>277</v>
      </c>
    </row>
    <row r="232" ht="15">
      <c r="B232" s="365" t="s">
        <v>295</v>
      </c>
    </row>
    <row r="233" ht="15">
      <c r="B233" s="129"/>
    </row>
    <row r="234" ht="15">
      <c r="B234" s="34" t="s">
        <v>278</v>
      </c>
    </row>
    <row r="235" ht="15">
      <c r="B235" s="365" t="s">
        <v>368</v>
      </c>
    </row>
    <row r="236" ht="15">
      <c r="B236" s="365"/>
    </row>
    <row r="237" ht="30">
      <c r="B237" s="34" t="s">
        <v>440</v>
      </c>
    </row>
    <row r="238" ht="15">
      <c r="B238" s="365" t="s">
        <v>441</v>
      </c>
    </row>
    <row r="239" ht="15"/>
    <row r="240" ht="15"/>
    <row r="241" ht="15"/>
    <row r="242" ht="15"/>
    <row r="243" ht="16.5" thickBot="1">
      <c r="B243" s="437" t="s">
        <v>442</v>
      </c>
    </row>
    <row r="244" ht="15.75">
      <c r="B244" s="438"/>
    </row>
    <row r="245" ht="15.75">
      <c r="B245" s="438" t="s">
        <v>495</v>
      </c>
    </row>
    <row r="246" ht="30">
      <c r="B246" s="120" t="s">
        <v>374</v>
      </c>
    </row>
    <row r="247" ht="15">
      <c r="B247" s="439"/>
    </row>
    <row r="248" ht="15">
      <c r="B248" s="509" t="s">
        <v>375</v>
      </c>
    </row>
    <row r="249" ht="15">
      <c r="B249" s="509" t="s">
        <v>443</v>
      </c>
    </row>
    <row r="250" ht="30">
      <c r="B250" s="509" t="s">
        <v>444</v>
      </c>
    </row>
    <row r="251" ht="15.75">
      <c r="B251" s="446" t="s">
        <v>455</v>
      </c>
    </row>
    <row r="252" ht="30.75">
      <c r="B252" s="446" t="s">
        <v>454</v>
      </c>
    </row>
    <row r="253" ht="15">
      <c r="B253" s="124"/>
    </row>
    <row r="254" ht="15">
      <c r="B254" s="120" t="s">
        <v>376</v>
      </c>
    </row>
    <row r="255" ht="15">
      <c r="B255" s="509" t="s">
        <v>377</v>
      </c>
    </row>
    <row r="256" ht="60">
      <c r="B256" s="509" t="s">
        <v>378</v>
      </c>
    </row>
    <row r="257" ht="15">
      <c r="B257" s="364"/>
    </row>
    <row r="258" ht="30.75">
      <c r="B258" s="120" t="s">
        <v>445</v>
      </c>
    </row>
    <row r="259" ht="30">
      <c r="B259" s="509" t="s">
        <v>456</v>
      </c>
    </row>
    <row r="260" ht="15">
      <c r="B260" s="509" t="s">
        <v>446</v>
      </c>
    </row>
    <row r="261" ht="15">
      <c r="B261" s="364"/>
    </row>
    <row r="262" ht="33" customHeight="1">
      <c r="B262" s="120" t="s">
        <v>483</v>
      </c>
    </row>
    <row r="263" ht="15">
      <c r="B263" s="434" t="s">
        <v>503</v>
      </c>
    </row>
    <row r="264" ht="15">
      <c r="B264" s="434" t="s">
        <v>505</v>
      </c>
    </row>
    <row r="265" ht="15">
      <c r="B265" s="434" t="s">
        <v>504</v>
      </c>
    </row>
    <row r="266" ht="15">
      <c r="B266" s="120"/>
    </row>
    <row r="267" ht="45">
      <c r="B267" s="120" t="s">
        <v>492</v>
      </c>
    </row>
    <row r="268" ht="15">
      <c r="B268" s="434" t="s">
        <v>506</v>
      </c>
    </row>
    <row r="269" ht="15">
      <c r="B269" s="434" t="s">
        <v>507</v>
      </c>
    </row>
    <row r="270" ht="15">
      <c r="B270" s="434" t="s">
        <v>508</v>
      </c>
    </row>
    <row r="271" ht="15">
      <c r="B271" s="441"/>
    </row>
    <row r="272" ht="60">
      <c r="B272" s="521" t="s">
        <v>484</v>
      </c>
    </row>
    <row r="273" ht="15">
      <c r="B273" s="124"/>
    </row>
    <row r="274" ht="15">
      <c r="B274" s="436"/>
    </row>
    <row r="275" ht="15">
      <c r="B275" s="436"/>
    </row>
    <row r="276" ht="15">
      <c r="B276" s="124"/>
    </row>
    <row r="277" ht="15">
      <c r="B277" s="124"/>
    </row>
    <row r="278" ht="15">
      <c r="B278" s="124"/>
    </row>
    <row r="279" ht="15">
      <c r="B279" s="124"/>
    </row>
    <row r="280" ht="15">
      <c r="B280" s="124"/>
    </row>
    <row r="281" ht="15">
      <c r="B281" s="121"/>
    </row>
    <row r="282" ht="15">
      <c r="B282" s="440"/>
    </row>
    <row r="283" ht="15">
      <c r="B283" s="125"/>
    </row>
    <row r="284" ht="15">
      <c r="B284" s="121"/>
    </row>
    <row r="285" ht="15">
      <c r="B285" s="121"/>
    </row>
    <row r="286" ht="15">
      <c r="B286" s="121"/>
    </row>
    <row r="287" ht="15">
      <c r="B287" s="121"/>
    </row>
    <row r="288" ht="15">
      <c r="B288" s="121"/>
    </row>
    <row r="289" ht="76.5">
      <c r="B289" s="523" t="s">
        <v>485</v>
      </c>
    </row>
    <row r="290" ht="15"/>
    <row r="291" ht="15">
      <c r="B291" s="124" t="s">
        <v>265</v>
      </c>
    </row>
    <row r="292" ht="15">
      <c r="B292" s="501" t="s">
        <v>294</v>
      </c>
    </row>
    <row r="293" ht="15">
      <c r="B293" s="501"/>
    </row>
    <row r="294" ht="15.75">
      <c r="B294" s="438" t="s">
        <v>447</v>
      </c>
    </row>
    <row r="295" ht="15">
      <c r="B295" s="442"/>
    </row>
    <row r="296" ht="30">
      <c r="B296" s="125" t="s">
        <v>486</v>
      </c>
    </row>
    <row r="297" ht="15">
      <c r="B297" s="501"/>
    </row>
    <row r="298" ht="15">
      <c r="B298" s="124" t="s">
        <v>188</v>
      </c>
    </row>
    <row r="299" ht="15">
      <c r="B299" s="434" t="s">
        <v>499</v>
      </c>
    </row>
    <row r="300" ht="15">
      <c r="B300" s="434" t="s">
        <v>197</v>
      </c>
    </row>
    <row r="301" ht="15">
      <c r="B301" s="434" t="s">
        <v>498</v>
      </c>
    </row>
    <row r="302" ht="15">
      <c r="B302" s="434"/>
    </row>
    <row r="303" ht="30">
      <c r="B303" s="434" t="s">
        <v>493</v>
      </c>
    </row>
    <row r="304" ht="15">
      <c r="B304" s="434"/>
    </row>
    <row r="305" ht="15">
      <c r="B305" s="434" t="s">
        <v>494</v>
      </c>
    </row>
    <row r="306" ht="15">
      <c r="B306" s="434" t="s">
        <v>501</v>
      </c>
    </row>
    <row r="307" ht="15">
      <c r="B307" s="434" t="s">
        <v>502</v>
      </c>
    </row>
    <row r="308" ht="15">
      <c r="B308" s="434" t="s">
        <v>500</v>
      </c>
    </row>
    <row r="309" ht="15">
      <c r="B309" s="442"/>
    </row>
    <row r="310" ht="15"/>
    <row r="311" ht="15"/>
    <row r="312" ht="15"/>
    <row r="313" ht="16.5" thickBot="1">
      <c r="B313" s="417" t="s">
        <v>161</v>
      </c>
    </row>
    <row r="314" ht="15.75">
      <c r="B314" s="422"/>
    </row>
    <row r="315" ht="90">
      <c r="B315" s="28" t="s">
        <v>266</v>
      </c>
    </row>
    <row r="316" ht="15">
      <c r="B316" s="28"/>
    </row>
    <row r="317" ht="15">
      <c r="B317" s="28" t="s">
        <v>296</v>
      </c>
    </row>
    <row r="318" ht="15">
      <c r="B318" s="542" t="s">
        <v>400</v>
      </c>
    </row>
    <row r="319" ht="15"/>
    <row r="320" ht="15"/>
    <row r="321" ht="15"/>
    <row r="322" ht="15"/>
    <row r="323" ht="16.5" thickBot="1">
      <c r="B323" s="413" t="s">
        <v>1</v>
      </c>
    </row>
    <row r="324" ht="15.75">
      <c r="B324" s="419"/>
    </row>
    <row r="325" ht="45">
      <c r="B325" s="518" t="s">
        <v>487</v>
      </c>
    </row>
    <row r="326" ht="15">
      <c r="B326" s="28"/>
    </row>
    <row r="327" ht="45">
      <c r="B327" s="28" t="s">
        <v>297</v>
      </c>
    </row>
    <row r="328" ht="15">
      <c r="B328" s="28"/>
    </row>
    <row r="329" ht="15">
      <c r="B329" s="28" t="s">
        <v>296</v>
      </c>
    </row>
    <row r="330" ht="15">
      <c r="B330" s="542" t="s">
        <v>400</v>
      </c>
    </row>
    <row r="331" ht="15">
      <c r="B331" s="243"/>
    </row>
    <row r="332" ht="15">
      <c r="B332" s="243"/>
    </row>
    <row r="333" ht="15">
      <c r="B333" s="243"/>
    </row>
    <row r="334" ht="15">
      <c r="B334" s="243"/>
    </row>
    <row r="335" ht="16.5" thickBot="1">
      <c r="B335" s="413" t="s">
        <v>0</v>
      </c>
    </row>
    <row r="336" ht="15.75">
      <c r="B336" s="419"/>
    </row>
    <row r="337" ht="45">
      <c r="B337" s="28" t="s">
        <v>267</v>
      </c>
    </row>
    <row r="338" ht="15">
      <c r="B338" s="28"/>
    </row>
    <row r="339" ht="15">
      <c r="B339" s="28" t="s">
        <v>296</v>
      </c>
    </row>
    <row r="340" ht="15">
      <c r="B340" s="542" t="s">
        <v>400</v>
      </c>
    </row>
    <row r="341" ht="15">
      <c r="B341" s="243"/>
    </row>
    <row r="342" ht="15">
      <c r="B342" s="243"/>
    </row>
    <row r="343" ht="15">
      <c r="B343" s="243"/>
    </row>
    <row r="344" ht="15">
      <c r="B344" s="243"/>
    </row>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row r="402" ht="15" hidden="1"/>
    <row r="403" ht="15" hidden="1"/>
    <row r="404" ht="15" hidden="1"/>
    <row r="405" ht="15" hidden="1"/>
    <row r="406" ht="15" hidden="1"/>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ht="15" hidden="1"/>
    <row r="431" ht="15" hidden="1"/>
    <row r="432" ht="15" hidden="1"/>
    <row r="433" ht="15" hidden="1"/>
    <row r="434" ht="15" hidden="1"/>
    <row r="435" ht="15" hidden="1"/>
    <row r="436" ht="15" hidden="1"/>
    <row r="437" ht="15" hidden="1"/>
    <row r="438" ht="15" hidden="1"/>
    <row r="439" ht="15" hidden="1"/>
    <row r="440" ht="15" hidden="1"/>
    <row r="441" ht="15" hidden="1"/>
    <row r="442" ht="15" hidden="1"/>
    <row r="443" ht="15" hidden="1"/>
    <row r="444" ht="15" hidden="1"/>
    <row r="445" ht="15" hidden="1"/>
    <row r="446" ht="15" hidden="1"/>
    <row r="447" ht="15" hidden="1"/>
    <row r="448" ht="15" hidden="1"/>
    <row r="449" ht="15" hidden="1"/>
    <row r="450" ht="15" hidden="1"/>
    <row r="451" ht="15" hidden="1"/>
    <row r="452" ht="15" hidden="1"/>
    <row r="453" ht="15" hidden="1"/>
    <row r="454" ht="15" hidden="1"/>
    <row r="455" ht="15" hidden="1"/>
    <row r="456" ht="15" hidden="1"/>
    <row r="457" ht="15" hidden="1"/>
    <row r="458" ht="15" hidden="1"/>
    <row r="459" ht="15" hidden="1"/>
    <row r="460" ht="15" hidden="1"/>
    <row r="461" ht="15" hidden="1"/>
    <row r="462" ht="15" hidden="1"/>
    <row r="463" ht="15" hidden="1"/>
    <row r="464" ht="15" hidden="1"/>
    <row r="465" ht="15" hidden="1"/>
    <row r="466" ht="15" hidden="1"/>
    <row r="467" ht="15" hidden="1"/>
    <row r="468" ht="15" hidden="1"/>
    <row r="469" ht="15" hidden="1"/>
    <row r="470" ht="15" hidden="1"/>
    <row r="471" ht="15" hidden="1"/>
    <row r="472" ht="15" hidden="1"/>
    <row r="473" ht="15" hidden="1"/>
    <row r="474" ht="15" hidden="1"/>
    <row r="475" ht="15" hidden="1"/>
    <row r="476" ht="15" hidden="1"/>
    <row r="477" ht="15" hidden="1"/>
    <row r="478" ht="15" hidden="1"/>
    <row r="479" ht="15" hidden="1"/>
    <row r="480" ht="15" hidden="1"/>
    <row r="481" ht="15" hidden="1"/>
    <row r="482" ht="15" hidden="1"/>
    <row r="483" ht="15" hidden="1"/>
    <row r="484" ht="15" hidden="1"/>
    <row r="485" ht="15" hidden="1"/>
    <row r="486" ht="15" hidden="1"/>
    <row r="487" ht="15" hidden="1"/>
    <row r="488" ht="15" hidden="1"/>
    <row r="489" ht="15" hidden="1"/>
    <row r="490" ht="15" hidden="1"/>
    <row r="491" ht="15" hidden="1"/>
    <row r="492" ht="15" hidden="1"/>
    <row r="493" ht="15" hidden="1"/>
    <row r="494" ht="15" hidden="1"/>
    <row r="495" ht="15" hidden="1"/>
    <row r="496" ht="15" hidden="1"/>
    <row r="497" ht="15" hidden="1"/>
    <row r="498" ht="15" hidden="1"/>
    <row r="499" ht="15" hidden="1"/>
    <row r="500" ht="15" hidden="1"/>
    <row r="501" ht="15" hidden="1"/>
    <row r="502" ht="15" hidden="1"/>
    <row r="503" ht="15" hidden="1"/>
    <row r="504" ht="15" hidden="1"/>
    <row r="505" ht="15" hidden="1"/>
    <row r="506" ht="15" hidden="1"/>
    <row r="507" ht="15" hidden="1"/>
    <row r="508" ht="15" hidden="1"/>
    <row r="509" ht="15" hidden="1"/>
    <row r="510" ht="15" hidden="1"/>
    <row r="511" ht="15" hidden="1"/>
    <row r="512" ht="15" hidden="1"/>
    <row r="513" ht="15" hidden="1"/>
    <row r="514" ht="15" hidden="1"/>
    <row r="515" ht="15" hidden="1"/>
    <row r="516" ht="15" hidden="1"/>
    <row r="517" ht="15" hidden="1"/>
    <row r="518" ht="15" hidden="1"/>
    <row r="519" ht="15" hidden="1"/>
    <row r="520" ht="15" hidden="1"/>
    <row r="521" ht="15" hidden="1"/>
    <row r="522" ht="15" hidden="1"/>
    <row r="523" ht="15" hidden="1"/>
    <row r="524" ht="15" hidden="1"/>
    <row r="525" ht="15" hidden="1"/>
    <row r="526" ht="15" hidden="1"/>
    <row r="527" ht="15" hidden="1"/>
    <row r="528" ht="15" hidden="1"/>
    <row r="529" ht="15" hidden="1"/>
    <row r="530" ht="15" hidden="1"/>
    <row r="531" ht="15" hidden="1"/>
    <row r="532" ht="15" hidden="1"/>
    <row r="533" ht="15" hidden="1"/>
    <row r="534" ht="15" hidden="1"/>
    <row r="535" ht="15" hidden="1"/>
    <row r="536" ht="15" hidden="1"/>
    <row r="537" ht="15" hidden="1"/>
    <row r="538" ht="15" hidden="1"/>
    <row r="539" ht="15" hidden="1"/>
    <row r="540" ht="15" hidden="1"/>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sheetData>
  <sheetProtection password="85BE" sheet="1" objects="1" scenarios="1"/>
  <mergeCells count="3">
    <mergeCell ref="B119:B120"/>
    <mergeCell ref="B122:B124"/>
    <mergeCell ref="B126:B128"/>
  </mergeCells>
  <hyperlinks>
    <hyperlink ref="B82" r:id="rId1" display="“Minimum Ownership Period for PIC IT and Automation Equipment and Intellectual Property Rights (IPRs)”"/>
    <hyperlink ref="B32" r:id="rId2" display="&quot;Capital Allowances (CA)&quot;"/>
    <hyperlink ref="B36" r:id="rId3" display="&quot;100% Write-Off in One Year (Section 19A)&quot;"/>
    <hyperlink ref="B46" r:id="rId4" display="&quot;Corporate Income Tax Rebate&quot;"/>
    <hyperlink ref="B70" r:id="rId5" display="&quot;Renovation or Refurbishment Works Expenditure (Section 14Q)&quot;"/>
    <hyperlink ref="B101" r:id="rId6" display="&quot;Donations and Tax Deductions&quot;"/>
    <hyperlink ref="B131" r:id="rId7" display="&quot;Income Tax Treatment of Foreign Exchange Gains or Losses for Businesses&quot;"/>
    <hyperlink ref="B146" r:id="rId8" display="&quot;Tax Exemption of Foreign-Sourced Income&quot;"/>
    <hyperlink ref="B154" r:id="rId9" display="- research and development expenditure (R&amp;D) (Section 14DA (1) and 14E)."/>
    <hyperlink ref="B166" r:id="rId10" display="&quot;Interest Adjustment&quot;"/>
    <hyperlink ref="B181" r:id="rId11" display="http://www.mom.gov.sg/employment-practices/schemes-for-employers-and-employees/portable-medical-benefits"/>
    <hyperlink ref="B210" r:id="rId12" display="&quot;Business Expenses&quot;"/>
    <hyperlink ref="B232" r:id="rId13" display="&quot;Impairment Loss on Trade Debts&quot;"/>
    <hyperlink ref="B235" r:id="rId14" display="&quot;Income Tax Implications Arising From the Adoption of FRS 39 - Financial Instruments: Recognition &amp; Measurement&quot;"/>
    <hyperlink ref="B238" r:id="rId15" display="Adopting Financial Reporting Standard (FRS) 39 and 109 and its Tax Implications"/>
    <hyperlink ref="B292" r:id="rId16" display="“Tax Exemption Scheme for New Start-Up Companies”"/>
    <hyperlink ref="B318" r:id="rId17" display="&quot;Determining 'Substantial Change' in Shareholders&quot;"/>
    <hyperlink ref="B330" r:id="rId18" display="&quot;Determining 'Substantial Change' in Shareholders&quot;"/>
    <hyperlink ref="B340" r:id="rId19" display="&quot;Determining 'Substantial Change' in Shareholders&quot;"/>
  </hyperlinks>
  <printOptions horizontalCentered="1"/>
  <pageMargins left="0.25" right="0.25" top="0.26" bottom="0.26" header="0.16" footer="0.15"/>
  <pageSetup horizontalDpi="600" verticalDpi="600" orientation="portrait" paperSize="9" scale="94" r:id="rId21"/>
  <rowBreaks count="8" manualBreakCount="8">
    <brk id="50" max="255" man="1"/>
    <brk id="93" max="255" man="1"/>
    <brk id="135" max="255" man="1"/>
    <brk id="170" max="255" man="1"/>
    <brk id="204" max="255" man="1"/>
    <brk id="214" max="255" man="1"/>
    <brk id="242" max="255" man="1"/>
    <brk id="312" max="255" man="1"/>
  </rowBreaks>
  <drawing r:id="rId20"/>
</worksheet>
</file>

<file path=xl/worksheets/sheet2.xml><?xml version="1.0" encoding="utf-8"?>
<worksheet xmlns="http://schemas.openxmlformats.org/spreadsheetml/2006/main" xmlns:r="http://schemas.openxmlformats.org/officeDocument/2006/relationships">
  <sheetPr codeName="Sheet10"/>
  <dimension ref="B1:L36"/>
  <sheetViews>
    <sheetView showGridLines="0" showRowColHeaders="0" zoomScalePageLayoutView="0" workbookViewId="0" topLeftCell="A1">
      <selection activeCell="D4" sqref="D4"/>
    </sheetView>
  </sheetViews>
  <sheetFormatPr defaultColWidth="0" defaultRowHeight="12.75" zeroHeight="1"/>
  <cols>
    <col min="1" max="1" width="5.7109375" style="12" customWidth="1"/>
    <col min="2" max="2" width="3.00390625" style="12" customWidth="1"/>
    <col min="3" max="3" width="13.8515625" style="12" customWidth="1"/>
    <col min="4" max="9" width="9.140625" style="12" customWidth="1"/>
    <col min="10" max="10" width="9.00390625" style="12" customWidth="1"/>
    <col min="11" max="11" width="9.140625" style="12" customWidth="1"/>
    <col min="12" max="12" width="5.7109375" style="12" customWidth="1"/>
    <col min="13" max="13" width="12.8515625" style="12" hidden="1" customWidth="1"/>
    <col min="14" max="16384" width="0" style="12" hidden="1" customWidth="1"/>
  </cols>
  <sheetData>
    <row r="1" spans="2:10" ht="20.25">
      <c r="B1" s="560"/>
      <c r="C1" s="560"/>
      <c r="D1" s="560"/>
      <c r="E1" s="560"/>
      <c r="F1" s="560"/>
      <c r="G1" s="560"/>
      <c r="H1" s="560"/>
      <c r="I1" s="560"/>
      <c r="J1" s="560"/>
    </row>
    <row r="2" spans="2:10" ht="27" customHeight="1">
      <c r="B2" s="15"/>
      <c r="C2" s="15"/>
      <c r="D2" s="15"/>
      <c r="E2" s="15"/>
      <c r="F2" s="15"/>
      <c r="G2" s="15"/>
      <c r="H2" s="15"/>
      <c r="I2" s="15"/>
      <c r="J2" s="15"/>
    </row>
    <row r="3" ht="16.5" customHeight="1"/>
    <row r="4" ht="16.5" customHeight="1"/>
    <row r="5" ht="16.5" customHeight="1"/>
    <row r="6" ht="16.5" customHeight="1"/>
    <row r="7" spans="2:12" ht="39" customHeight="1">
      <c r="B7" s="563" t="s">
        <v>460</v>
      </c>
      <c r="C7" s="564"/>
      <c r="D7" s="564"/>
      <c r="E7" s="564"/>
      <c r="F7" s="564"/>
      <c r="G7" s="564"/>
      <c r="H7" s="564"/>
      <c r="I7" s="564"/>
      <c r="J7" s="564"/>
      <c r="K7" s="564"/>
      <c r="L7" s="27"/>
    </row>
    <row r="8" spans="2:12" ht="9" customHeight="1">
      <c r="B8" s="518"/>
      <c r="C8" s="174"/>
      <c r="D8" s="174"/>
      <c r="E8" s="174"/>
      <c r="F8" s="174"/>
      <c r="G8" s="174"/>
      <c r="H8" s="174"/>
      <c r="I8" s="174"/>
      <c r="J8" s="174"/>
      <c r="K8" s="174"/>
      <c r="L8" s="27"/>
    </row>
    <row r="9" spans="2:12" ht="15">
      <c r="B9" s="562" t="s">
        <v>413</v>
      </c>
      <c r="C9" s="562"/>
      <c r="D9" s="562"/>
      <c r="E9" s="562"/>
      <c r="F9" s="562"/>
      <c r="G9" s="562"/>
      <c r="H9" s="562"/>
      <c r="I9" s="562"/>
      <c r="J9" s="562"/>
      <c r="K9" s="562"/>
      <c r="L9" s="27"/>
    </row>
    <row r="10" spans="2:12" ht="15" customHeight="1">
      <c r="B10" s="562" t="s">
        <v>414</v>
      </c>
      <c r="C10" s="562"/>
      <c r="D10" s="562"/>
      <c r="E10" s="562"/>
      <c r="F10" s="562"/>
      <c r="G10" s="562"/>
      <c r="H10" s="562"/>
      <c r="I10" s="562"/>
      <c r="J10" s="562"/>
      <c r="K10" s="562"/>
      <c r="L10" s="27"/>
    </row>
    <row r="11" spans="2:12" ht="15">
      <c r="B11" s="562" t="s">
        <v>422</v>
      </c>
      <c r="C11" s="562"/>
      <c r="D11" s="562"/>
      <c r="E11" s="562"/>
      <c r="F11" s="562"/>
      <c r="G11" s="562"/>
      <c r="H11" s="562"/>
      <c r="I11" s="562"/>
      <c r="J11" s="562"/>
      <c r="K11" s="562"/>
      <c r="L11" s="27"/>
    </row>
    <row r="12" spans="2:12" ht="15">
      <c r="B12" s="562" t="s">
        <v>415</v>
      </c>
      <c r="C12" s="562"/>
      <c r="D12" s="562"/>
      <c r="E12" s="562"/>
      <c r="F12" s="562"/>
      <c r="G12" s="562"/>
      <c r="H12" s="562"/>
      <c r="I12" s="562"/>
      <c r="J12" s="562"/>
      <c r="K12" s="562"/>
      <c r="L12" s="27"/>
    </row>
    <row r="13" spans="2:12" ht="15">
      <c r="B13" s="562" t="s">
        <v>416</v>
      </c>
      <c r="C13" s="562"/>
      <c r="D13" s="562"/>
      <c r="E13" s="562"/>
      <c r="F13" s="562"/>
      <c r="G13" s="562"/>
      <c r="H13" s="562"/>
      <c r="I13" s="562"/>
      <c r="J13" s="562"/>
      <c r="K13" s="562"/>
      <c r="L13" s="27"/>
    </row>
    <row r="14" spans="2:12" ht="15">
      <c r="B14" s="28"/>
      <c r="C14" s="544" t="s">
        <v>417</v>
      </c>
      <c r="D14" s="28"/>
      <c r="E14" s="28"/>
      <c r="F14" s="28"/>
      <c r="G14" s="28"/>
      <c r="H14" s="28"/>
      <c r="I14" s="28"/>
      <c r="J14" s="28"/>
      <c r="K14" s="28"/>
      <c r="L14" s="27"/>
    </row>
    <row r="15" spans="2:12" ht="15">
      <c r="B15" s="28"/>
      <c r="C15" s="544" t="s">
        <v>418</v>
      </c>
      <c r="D15" s="28"/>
      <c r="E15" s="28"/>
      <c r="F15" s="28"/>
      <c r="G15" s="28"/>
      <c r="H15" s="28"/>
      <c r="I15" s="28"/>
      <c r="J15" s="28"/>
      <c r="K15" s="28"/>
      <c r="L15" s="27"/>
    </row>
    <row r="16" spans="2:12" ht="15">
      <c r="B16" s="28"/>
      <c r="C16" s="545" t="s">
        <v>419</v>
      </c>
      <c r="D16" s="174"/>
      <c r="E16" s="174"/>
      <c r="F16" s="174"/>
      <c r="G16" s="174"/>
      <c r="H16" s="174"/>
      <c r="I16" s="174"/>
      <c r="J16" s="174"/>
      <c r="K16" s="174"/>
      <c r="L16" s="27"/>
    </row>
    <row r="17" spans="2:12" ht="15">
      <c r="B17" s="28"/>
      <c r="C17" s="544" t="s">
        <v>420</v>
      </c>
      <c r="D17" s="174"/>
      <c r="E17" s="174"/>
      <c r="F17" s="174"/>
      <c r="G17" s="174"/>
      <c r="H17" s="174"/>
      <c r="I17" s="174"/>
      <c r="J17" s="174"/>
      <c r="K17" s="174"/>
      <c r="L17" s="27"/>
    </row>
    <row r="18" spans="2:12" ht="15">
      <c r="B18" s="562" t="s">
        <v>421</v>
      </c>
      <c r="C18" s="562"/>
      <c r="D18" s="562"/>
      <c r="E18" s="562"/>
      <c r="F18" s="562"/>
      <c r="G18" s="562"/>
      <c r="H18" s="562"/>
      <c r="I18" s="562"/>
      <c r="J18" s="562"/>
      <c r="K18" s="562"/>
      <c r="L18" s="27"/>
    </row>
    <row r="19" spans="2:12" ht="15">
      <c r="B19" s="28"/>
      <c r="C19" s="174"/>
      <c r="D19" s="174"/>
      <c r="E19" s="174"/>
      <c r="F19" s="174"/>
      <c r="G19" s="174"/>
      <c r="H19" s="174"/>
      <c r="I19" s="174"/>
      <c r="J19" s="174"/>
      <c r="K19" s="174"/>
      <c r="L19" s="27"/>
    </row>
    <row r="20" spans="2:12" ht="15">
      <c r="B20" s="562" t="s">
        <v>335</v>
      </c>
      <c r="C20" s="564"/>
      <c r="D20" s="564"/>
      <c r="E20" s="564"/>
      <c r="F20" s="564"/>
      <c r="G20" s="564"/>
      <c r="H20" s="564"/>
      <c r="I20" s="564"/>
      <c r="J20" s="564"/>
      <c r="K20" s="564"/>
      <c r="L20" s="27"/>
    </row>
    <row r="21" spans="2:12" ht="15">
      <c r="B21" s="569" t="s">
        <v>394</v>
      </c>
      <c r="C21" s="569"/>
      <c r="D21" s="569"/>
      <c r="E21" s="569"/>
      <c r="F21" s="569"/>
      <c r="G21" s="569"/>
      <c r="H21" s="569"/>
      <c r="I21" s="569"/>
      <c r="J21" s="569"/>
      <c r="K21" s="569"/>
      <c r="L21" s="27"/>
    </row>
    <row r="22" spans="2:12" ht="9.75" customHeight="1">
      <c r="B22" s="28"/>
      <c r="C22" s="174"/>
      <c r="D22" s="174"/>
      <c r="E22" s="174"/>
      <c r="F22" s="174"/>
      <c r="G22" s="174"/>
      <c r="H22" s="174"/>
      <c r="I22" s="174"/>
      <c r="J22" s="174"/>
      <c r="K22" s="174"/>
      <c r="L22" s="27"/>
    </row>
    <row r="23" spans="2:12" ht="61.5" customHeight="1">
      <c r="B23" s="563" t="s">
        <v>461</v>
      </c>
      <c r="C23" s="564"/>
      <c r="D23" s="564"/>
      <c r="E23" s="564"/>
      <c r="F23" s="564"/>
      <c r="G23" s="564"/>
      <c r="H23" s="564"/>
      <c r="I23" s="564"/>
      <c r="J23" s="564"/>
      <c r="K23" s="564"/>
      <c r="L23" s="27"/>
    </row>
    <row r="24" spans="2:12" ht="9.75" customHeight="1">
      <c r="B24" s="28"/>
      <c r="C24" s="174"/>
      <c r="D24" s="174"/>
      <c r="E24" s="174"/>
      <c r="F24" s="174"/>
      <c r="G24" s="174"/>
      <c r="H24" s="174"/>
      <c r="I24" s="174"/>
      <c r="J24" s="174"/>
      <c r="K24" s="174"/>
      <c r="L24" s="27"/>
    </row>
    <row r="25" spans="2:12" ht="15.75">
      <c r="B25" s="236" t="s">
        <v>281</v>
      </c>
      <c r="C25" s="174"/>
      <c r="D25" s="174"/>
      <c r="E25" s="174"/>
      <c r="F25" s="174"/>
      <c r="G25" s="174"/>
      <c r="H25" s="174"/>
      <c r="I25" s="174"/>
      <c r="J25" s="174"/>
      <c r="K25" s="174"/>
      <c r="L25" s="27"/>
    </row>
    <row r="26" spans="2:12" ht="32.25" customHeight="1">
      <c r="B26" s="566" t="s">
        <v>358</v>
      </c>
      <c r="C26" s="567"/>
      <c r="D26" s="567"/>
      <c r="E26" s="567"/>
      <c r="F26" s="567"/>
      <c r="G26" s="567"/>
      <c r="H26" s="567"/>
      <c r="I26" s="567"/>
      <c r="J26" s="567"/>
      <c r="K26" s="567"/>
      <c r="L26" s="27"/>
    </row>
    <row r="27" spans="2:12" ht="12.75" customHeight="1">
      <c r="B27" s="12" t="s">
        <v>357</v>
      </c>
      <c r="C27" s="568" t="s">
        <v>298</v>
      </c>
      <c r="D27" s="568"/>
      <c r="E27" s="568"/>
      <c r="F27" s="568"/>
      <c r="G27" s="568"/>
      <c r="H27" s="568"/>
      <c r="I27" s="568"/>
      <c r="J27" s="568"/>
      <c r="K27"/>
      <c r="L27" s="27"/>
    </row>
    <row r="28" spans="2:12" ht="15">
      <c r="B28" s="12" t="s">
        <v>310</v>
      </c>
      <c r="C28" s="365"/>
      <c r="D28" s="365"/>
      <c r="E28" s="365"/>
      <c r="F28" s="365"/>
      <c r="G28" s="365"/>
      <c r="H28" s="365"/>
      <c r="I28" s="365"/>
      <c r="J28" s="365"/>
      <c r="K28" s="365"/>
      <c r="L28" s="27"/>
    </row>
    <row r="29" spans="2:12" ht="15">
      <c r="B29" s="236" t="s">
        <v>317</v>
      </c>
      <c r="C29" s="174"/>
      <c r="D29" s="174"/>
      <c r="E29" s="174"/>
      <c r="F29" s="174"/>
      <c r="G29" s="174"/>
      <c r="H29" s="174"/>
      <c r="I29" s="174"/>
      <c r="J29" s="174"/>
      <c r="K29" s="174"/>
      <c r="L29" s="27"/>
    </row>
    <row r="30" spans="2:12" ht="10.5" customHeight="1">
      <c r="B30" s="25"/>
      <c r="C30" s="25"/>
      <c r="D30" s="25"/>
      <c r="E30" s="25"/>
      <c r="F30" s="25"/>
      <c r="G30" s="25"/>
      <c r="H30" s="25"/>
      <c r="I30" s="25"/>
      <c r="J30" s="25"/>
      <c r="K30" s="25"/>
      <c r="L30" s="25"/>
    </row>
    <row r="31" spans="2:12" ht="18.75" customHeight="1">
      <c r="B31" s="565" t="s">
        <v>280</v>
      </c>
      <c r="C31" s="565"/>
      <c r="D31" s="565"/>
      <c r="E31" s="565"/>
      <c r="F31" s="565"/>
      <c r="G31" s="565"/>
      <c r="H31" s="565"/>
      <c r="I31" s="565"/>
      <c r="J31" s="565"/>
      <c r="K31" s="565"/>
      <c r="L31" s="24"/>
    </row>
    <row r="32" ht="15"/>
    <row r="33" ht="15"/>
    <row r="34" ht="15"/>
    <row r="35" ht="18.75" customHeight="1">
      <c r="B35" s="26" t="s">
        <v>235</v>
      </c>
    </row>
    <row r="36" spans="2:12" ht="52.5" customHeight="1">
      <c r="B36" s="563" t="s">
        <v>462</v>
      </c>
      <c r="C36" s="562"/>
      <c r="D36" s="562"/>
      <c r="E36" s="562"/>
      <c r="F36" s="562"/>
      <c r="G36" s="562"/>
      <c r="H36" s="562"/>
      <c r="I36" s="562"/>
      <c r="J36" s="562"/>
      <c r="K36" s="562"/>
      <c r="L36" s="24"/>
    </row>
    <row r="37" ht="15"/>
    <row r="38" ht="15" hidden="1"/>
    <row r="39" ht="15" hidden="1"/>
    <row r="40" ht="15" hidden="1"/>
    <row r="41" ht="15"/>
  </sheetData>
  <sheetProtection password="85BE" sheet="1" objects="1" scenarios="1"/>
  <mergeCells count="15">
    <mergeCell ref="B31:K31"/>
    <mergeCell ref="B36:K36"/>
    <mergeCell ref="B26:K26"/>
    <mergeCell ref="C27:J27"/>
    <mergeCell ref="B23:K23"/>
    <mergeCell ref="B20:K20"/>
    <mergeCell ref="B21:K21"/>
    <mergeCell ref="B10:K10"/>
    <mergeCell ref="B11:K11"/>
    <mergeCell ref="B12:K12"/>
    <mergeCell ref="B13:K13"/>
    <mergeCell ref="B18:K18"/>
    <mergeCell ref="B1:J1"/>
    <mergeCell ref="B7:K7"/>
    <mergeCell ref="B9:K9"/>
  </mergeCells>
  <hyperlinks>
    <hyperlink ref="B21:K21" r:id="rId1" display="Filing of Form C-S"/>
    <hyperlink ref="C27:J27" r:id="rId2" display="Basic Format of Tax Computation for An Investment Holding Company"/>
    <hyperlink ref="C14" r:id="rId3" tooltip="Carry-back of Current Year Capital Allowances/ Losses" display="https://www.iras.gov.sg/irashome/Businesses/Companies/Working-out-Corporate-Income-Taxes/Claiming-Reliefs/Loss-Carry-Back-Relief/"/>
    <hyperlink ref="C15" r:id="rId4" tooltip="Group Relief" display="https://www.iras.gov.sg/irashome/Businesses/Companies/Working-out-Corporate-Income-Taxes/Claiming-Reliefs/Group-Relief/"/>
    <hyperlink ref="C17" r:id="rId5" tooltip="Foreign Tax Credit" display="https://www.iras.gov.sg/irashome/Businesses/Companies/Working-out-Corporate-Income-Taxes/Claiming-Reliefs/Foreign-Tax-Credit/"/>
  </hyperlinks>
  <printOptions/>
  <pageMargins left="0.65" right="0.28" top="1" bottom="1" header="0.5" footer="0.5"/>
  <pageSetup horizontalDpi="300" verticalDpi="300" orientation="portrait" paperSize="9" r:id="rId7"/>
  <drawing r:id="rId6"/>
</worksheet>
</file>

<file path=xl/worksheets/sheet3.xml><?xml version="1.0" encoding="utf-8"?>
<worksheet xmlns="http://schemas.openxmlformats.org/spreadsheetml/2006/main" xmlns:r="http://schemas.openxmlformats.org/officeDocument/2006/relationships">
  <sheetPr codeName="Sheet3"/>
  <dimension ref="B2:K32"/>
  <sheetViews>
    <sheetView showGridLines="0" showRowColHeaders="0" zoomScalePageLayoutView="0" workbookViewId="0" topLeftCell="A2">
      <selection activeCell="F3" sqref="F3"/>
    </sheetView>
  </sheetViews>
  <sheetFormatPr defaultColWidth="0" defaultRowHeight="12.75" zeroHeight="1"/>
  <cols>
    <col min="1" max="1" width="5.7109375" style="2" customWidth="1"/>
    <col min="2" max="2" width="3.8515625" style="2" customWidth="1"/>
    <col min="3" max="3" width="4.00390625" style="2" customWidth="1"/>
    <col min="4" max="4" width="8.57421875" style="2" customWidth="1"/>
    <col min="5" max="5" width="2.7109375" style="2" customWidth="1"/>
    <col min="6" max="6" width="5.8515625" style="2" customWidth="1"/>
    <col min="7" max="7" width="41.421875" style="2" customWidth="1"/>
    <col min="8" max="8" width="7.57421875" style="2" customWidth="1"/>
    <col min="9" max="10" width="8.8515625" style="2" customWidth="1"/>
    <col min="11" max="11" width="5.7109375" style="2" customWidth="1"/>
    <col min="12" max="12" width="12.00390625" style="2" hidden="1" customWidth="1"/>
    <col min="13" max="16384" width="0" style="2" hidden="1" customWidth="1"/>
  </cols>
  <sheetData>
    <row r="1" ht="13.5" hidden="1"/>
    <row r="2" spans="2:11" ht="20.25">
      <c r="B2" s="11"/>
      <c r="C2" s="11"/>
      <c r="D2" s="11"/>
      <c r="E2" s="11"/>
      <c r="F2" s="11"/>
      <c r="G2" s="11"/>
      <c r="H2" s="15"/>
      <c r="I2" s="15"/>
      <c r="J2" s="15"/>
      <c r="K2" s="15"/>
    </row>
    <row r="3" spans="2:11" ht="20.25">
      <c r="B3" s="11"/>
      <c r="C3" s="11"/>
      <c r="D3" s="11"/>
      <c r="E3" s="11"/>
      <c r="F3" s="11"/>
      <c r="G3" s="11"/>
      <c r="H3" s="15"/>
      <c r="I3" s="15"/>
      <c r="J3" s="15"/>
      <c r="K3" s="15"/>
    </row>
    <row r="4" spans="2:11" ht="15.75">
      <c r="B4" s="15"/>
      <c r="C4" s="15"/>
      <c r="D4" s="15"/>
      <c r="E4" s="15"/>
      <c r="F4" s="15"/>
      <c r="G4" s="15"/>
      <c r="H4" s="15"/>
      <c r="I4" s="15"/>
      <c r="J4" s="15"/>
      <c r="K4" s="15"/>
    </row>
    <row r="5" spans="2:11" ht="20.25" customHeight="1">
      <c r="B5" s="30"/>
      <c r="C5" s="30"/>
      <c r="D5" s="30"/>
      <c r="E5" s="30"/>
      <c r="F5" s="30"/>
      <c r="G5" s="30"/>
      <c r="H5" s="30"/>
      <c r="I5" s="30"/>
      <c r="J5" s="30"/>
      <c r="K5" s="30"/>
    </row>
    <row r="6" spans="2:11" s="1" customFormat="1" ht="17.25">
      <c r="B6" s="30" t="s">
        <v>457</v>
      </c>
      <c r="C6" s="30"/>
      <c r="D6" s="30"/>
      <c r="E6" s="30"/>
      <c r="F6" s="30"/>
      <c r="G6" s="30"/>
      <c r="H6" s="30"/>
      <c r="I6" s="30"/>
      <c r="J6" s="30"/>
      <c r="K6" s="30"/>
    </row>
    <row r="7" spans="2:11" s="1" customFormat="1" ht="17.25">
      <c r="B7" s="30" t="s">
        <v>463</v>
      </c>
      <c r="C7" s="30"/>
      <c r="D7" s="30"/>
      <c r="E7" s="30"/>
      <c r="F7" s="30"/>
      <c r="G7" s="30"/>
      <c r="H7" s="30"/>
      <c r="I7" s="30"/>
      <c r="J7" s="30"/>
      <c r="K7" s="30"/>
    </row>
    <row r="8" spans="2:11" s="1" customFormat="1" ht="17.25">
      <c r="B8" s="30" t="s">
        <v>464</v>
      </c>
      <c r="C8" s="30"/>
      <c r="D8" s="30"/>
      <c r="E8" s="30"/>
      <c r="F8" s="30"/>
      <c r="G8" s="30"/>
      <c r="H8" s="30"/>
      <c r="I8" s="30"/>
      <c r="J8" s="30"/>
      <c r="K8" s="30"/>
    </row>
    <row r="9" spans="2:11" s="1" customFormat="1" ht="17.25">
      <c r="B9" s="236" t="s">
        <v>299</v>
      </c>
      <c r="C9" s="30"/>
      <c r="D9" s="30"/>
      <c r="E9" s="30"/>
      <c r="F9" s="30"/>
      <c r="G9" s="30"/>
      <c r="H9" s="30"/>
      <c r="I9" s="30"/>
      <c r="J9" s="30"/>
      <c r="K9" s="30"/>
    </row>
    <row r="10" spans="3:11" s="1" customFormat="1" ht="17.25">
      <c r="C10" s="574" t="s">
        <v>306</v>
      </c>
      <c r="D10" s="557"/>
      <c r="E10" s="557"/>
      <c r="F10" s="557"/>
      <c r="G10" s="557"/>
      <c r="H10" s="557"/>
      <c r="I10" s="557"/>
      <c r="J10" s="557"/>
      <c r="K10" s="30"/>
    </row>
    <row r="11" spans="2:11" s="1" customFormat="1" ht="17.25">
      <c r="B11" s="30" t="s">
        <v>359</v>
      </c>
      <c r="C11" s="30"/>
      <c r="D11" s="30"/>
      <c r="E11" s="30"/>
      <c r="F11" s="30"/>
      <c r="G11" s="30"/>
      <c r="H11" s="30"/>
      <c r="I11" s="30"/>
      <c r="J11" s="30"/>
      <c r="K11" s="30"/>
    </row>
    <row r="12" spans="2:11" s="1" customFormat="1" ht="17.25">
      <c r="B12" s="30" t="s">
        <v>360</v>
      </c>
      <c r="C12" s="30"/>
      <c r="D12" s="30"/>
      <c r="E12" s="30"/>
      <c r="F12" s="30"/>
      <c r="G12" s="30"/>
      <c r="H12" s="30"/>
      <c r="I12" s="30"/>
      <c r="J12" s="30"/>
      <c r="K12" s="30"/>
    </row>
    <row r="13" spans="2:11" s="1" customFormat="1" ht="17.25">
      <c r="B13" s="30" t="s">
        <v>361</v>
      </c>
      <c r="C13" s="30"/>
      <c r="E13" s="30" t="s">
        <v>249</v>
      </c>
      <c r="G13" s="30"/>
      <c r="H13" s="30"/>
      <c r="I13" s="30"/>
      <c r="J13" s="30"/>
      <c r="K13" s="30"/>
    </row>
    <row r="14" spans="2:11" s="1" customFormat="1" ht="17.25">
      <c r="B14" s="30" t="s">
        <v>362</v>
      </c>
      <c r="C14" s="30"/>
      <c r="D14" s="30"/>
      <c r="E14" s="30"/>
      <c r="F14" s="30"/>
      <c r="G14" s="30"/>
      <c r="H14" s="30"/>
      <c r="I14" s="30"/>
      <c r="J14" s="30"/>
      <c r="K14" s="30"/>
    </row>
    <row r="15" spans="2:11" s="1" customFormat="1" ht="13.5" customHeight="1">
      <c r="B15" s="30"/>
      <c r="C15" s="30"/>
      <c r="D15" s="30"/>
      <c r="E15" s="30"/>
      <c r="F15" s="30"/>
      <c r="G15" s="30"/>
      <c r="H15" s="30"/>
      <c r="I15" s="30"/>
      <c r="J15" s="30"/>
      <c r="K15" s="30"/>
    </row>
    <row r="16" spans="2:11" s="1" customFormat="1" ht="13.5" customHeight="1">
      <c r="B16" s="31" t="s">
        <v>157</v>
      </c>
      <c r="D16" s="24"/>
      <c r="E16" s="24"/>
      <c r="F16" s="31" t="s">
        <v>144</v>
      </c>
      <c r="G16" s="24"/>
      <c r="H16" s="24"/>
      <c r="I16" s="24"/>
      <c r="J16" s="24"/>
      <c r="K16" s="30"/>
    </row>
    <row r="17" spans="2:11" ht="13.5" customHeight="1">
      <c r="B17" s="30"/>
      <c r="C17" s="30"/>
      <c r="D17" s="32"/>
      <c r="E17" s="32"/>
      <c r="F17" s="32"/>
      <c r="G17" s="30"/>
      <c r="H17" s="30"/>
      <c r="I17" s="30"/>
      <c r="J17" s="30"/>
      <c r="K17" s="30"/>
    </row>
    <row r="18" spans="2:11" ht="13.5" customHeight="1">
      <c r="B18" s="30"/>
      <c r="C18" s="30"/>
      <c r="D18" s="32"/>
      <c r="E18" s="32"/>
      <c r="F18" s="571" t="s">
        <v>236</v>
      </c>
      <c r="G18" s="557"/>
      <c r="H18" s="557"/>
      <c r="I18" s="557"/>
      <c r="J18" s="30"/>
      <c r="K18" s="30"/>
    </row>
    <row r="19" spans="2:11" ht="13.5" customHeight="1">
      <c r="B19" s="30"/>
      <c r="C19" s="30"/>
      <c r="D19" s="32"/>
      <c r="E19" s="32"/>
      <c r="F19" s="557"/>
      <c r="G19" s="557"/>
      <c r="H19" s="557"/>
      <c r="I19" s="557"/>
      <c r="J19" s="30"/>
      <c r="K19" s="30"/>
    </row>
    <row r="20" spans="2:11" ht="13.5" customHeight="1">
      <c r="B20" s="30"/>
      <c r="C20" s="30"/>
      <c r="D20" s="32"/>
      <c r="E20" s="32"/>
      <c r="F20" s="212"/>
      <c r="G20" s="212"/>
      <c r="H20" s="212"/>
      <c r="I20" s="212"/>
      <c r="J20" s="30"/>
      <c r="K20" s="30"/>
    </row>
    <row r="21" spans="2:11" ht="13.5" customHeight="1">
      <c r="B21" s="30"/>
      <c r="C21" s="30"/>
      <c r="D21" s="32"/>
      <c r="E21" s="32"/>
      <c r="F21" s="213"/>
      <c r="G21" s="213"/>
      <c r="H21" s="213"/>
      <c r="I21" s="213"/>
      <c r="J21" s="213"/>
      <c r="K21" s="30"/>
    </row>
    <row r="22" spans="2:11" ht="13.5" customHeight="1">
      <c r="B22" s="30"/>
      <c r="C22" s="30"/>
      <c r="D22" s="32"/>
      <c r="E22" s="32"/>
      <c r="F22" s="571" t="s">
        <v>245</v>
      </c>
      <c r="G22" s="572"/>
      <c r="H22" s="572"/>
      <c r="I22" s="572"/>
      <c r="J22" s="572"/>
      <c r="K22" s="30"/>
    </row>
    <row r="23" spans="2:11" ht="13.5" customHeight="1">
      <c r="B23" s="30"/>
      <c r="C23" s="30"/>
      <c r="D23" s="32"/>
      <c r="E23" s="32"/>
      <c r="F23" s="572"/>
      <c r="G23" s="572"/>
      <c r="H23" s="572"/>
      <c r="I23" s="572"/>
      <c r="J23" s="572"/>
      <c r="K23" s="30"/>
    </row>
    <row r="24" spans="2:11" ht="13.5" customHeight="1">
      <c r="B24" s="30"/>
      <c r="C24" s="30"/>
      <c r="D24" s="32"/>
      <c r="E24" s="32"/>
      <c r="G24" s="30"/>
      <c r="H24" s="30"/>
      <c r="I24" s="30"/>
      <c r="J24" s="30"/>
      <c r="K24" s="30"/>
    </row>
    <row r="25" spans="2:11" ht="13.5" customHeight="1">
      <c r="B25" s="30"/>
      <c r="C25" s="30"/>
      <c r="D25" s="32"/>
      <c r="E25" s="32"/>
      <c r="G25" s="30"/>
      <c r="H25" s="30"/>
      <c r="I25" s="30"/>
      <c r="J25" s="30"/>
      <c r="K25" s="30"/>
    </row>
    <row r="26" spans="2:11" ht="13.5" customHeight="1">
      <c r="B26" s="30"/>
      <c r="C26" s="30"/>
      <c r="D26" s="126"/>
      <c r="E26" s="126"/>
      <c r="F26" s="573" t="s">
        <v>246</v>
      </c>
      <c r="G26" s="557"/>
      <c r="H26" s="557"/>
      <c r="I26" s="557"/>
      <c r="J26" s="557"/>
      <c r="K26" s="212"/>
    </row>
    <row r="27" spans="2:11" ht="13.5" customHeight="1">
      <c r="B27" s="30"/>
      <c r="C27" s="30"/>
      <c r="D27" s="32"/>
      <c r="E27" s="32"/>
      <c r="F27" s="214" t="s">
        <v>247</v>
      </c>
      <c r="G27" s="570" t="s">
        <v>355</v>
      </c>
      <c r="H27" s="557"/>
      <c r="I27" s="557"/>
      <c r="J27" s="557"/>
      <c r="K27" s="212"/>
    </row>
    <row r="28" spans="2:11" ht="13.5" customHeight="1">
      <c r="B28" s="30"/>
      <c r="C28" s="30"/>
      <c r="D28" s="32"/>
      <c r="E28" s="32"/>
      <c r="F28" s="214"/>
      <c r="G28" s="4" t="s">
        <v>248</v>
      </c>
      <c r="H28" s="214"/>
      <c r="I28" s="214"/>
      <c r="J28" s="214"/>
      <c r="K28" s="212"/>
    </row>
    <row r="29" spans="2:11" ht="13.5" customHeight="1">
      <c r="B29" s="30"/>
      <c r="C29" s="30"/>
      <c r="D29" s="32"/>
      <c r="E29" s="32"/>
      <c r="F29" s="210"/>
      <c r="G29"/>
      <c r="H29"/>
      <c r="I29"/>
      <c r="J29"/>
      <c r="K29"/>
    </row>
    <row r="30" spans="2:11" ht="15.75">
      <c r="B30" s="30"/>
      <c r="C30" s="30"/>
      <c r="D30" s="30"/>
      <c r="E30" s="30"/>
      <c r="G30" s="30"/>
      <c r="H30" s="30"/>
      <c r="I30" s="30"/>
      <c r="J30" s="30"/>
      <c r="K30" s="30"/>
    </row>
    <row r="31" spans="2:11" ht="15.75">
      <c r="B31" s="33" t="s">
        <v>200</v>
      </c>
      <c r="C31" s="30"/>
      <c r="D31" s="30"/>
      <c r="E31" s="30"/>
      <c r="F31" s="30"/>
      <c r="G31" s="30"/>
      <c r="H31" s="30"/>
      <c r="I31" s="30"/>
      <c r="J31" s="30"/>
      <c r="K31" s="30"/>
    </row>
    <row r="32" spans="2:11" ht="15.75">
      <c r="B32" s="30"/>
      <c r="C32" s="30"/>
      <c r="D32" s="30"/>
      <c r="E32" s="30"/>
      <c r="F32" s="30"/>
      <c r="G32" s="30"/>
      <c r="H32" s="30"/>
      <c r="I32" s="30"/>
      <c r="J32" s="30"/>
      <c r="K32" s="30"/>
    </row>
    <row r="33" ht="13.5" hidden="1"/>
    <row r="34" ht="13.5" hidden="1"/>
    <row r="35" ht="13.5" hidden="1"/>
  </sheetData>
  <sheetProtection password="85BE" sheet="1" objects="1" scenarios="1"/>
  <mergeCells count="5">
    <mergeCell ref="G27:J27"/>
    <mergeCell ref="F18:I19"/>
    <mergeCell ref="F22:J23"/>
    <mergeCell ref="F26:J26"/>
    <mergeCell ref="C10:J10"/>
  </mergeCells>
  <hyperlinks>
    <hyperlink ref="C10" location="'Company''s Particulars'!E4" display="(Click here to enter the company's name and tax reference number)"/>
  </hyperlinks>
  <printOptions horizontalCentered="1"/>
  <pageMargins left="0.4" right="0.31" top="0.65" bottom="0.984251968503937" header="0.511811023622047" footer="0.511811023622047"/>
  <pageSetup horizontalDpi="1200" verticalDpi="1200" orientation="portrait" paperSize="9" scale="85"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B2:I20"/>
  <sheetViews>
    <sheetView showGridLines="0" showRowColHeaders="0" zoomScalePageLayoutView="0" workbookViewId="0" topLeftCell="A1">
      <selection activeCell="E4" sqref="E4:I4"/>
    </sheetView>
  </sheetViews>
  <sheetFormatPr defaultColWidth="0" defaultRowHeight="12.75" zeroHeight="1"/>
  <cols>
    <col min="1" max="2" width="5.7109375" style="12" customWidth="1"/>
    <col min="3" max="3" width="55.00390625" style="12" customWidth="1"/>
    <col min="4" max="4" width="3.7109375" style="12" customWidth="1"/>
    <col min="5" max="5" width="9.140625" style="14" customWidth="1"/>
    <col min="6" max="8" width="9.140625" style="12" customWidth="1"/>
    <col min="9" max="9" width="7.00390625" style="12" customWidth="1"/>
    <col min="10" max="10" width="5.7109375" style="12" customWidth="1"/>
    <col min="11" max="16384" width="0" style="12" hidden="1" customWidth="1"/>
  </cols>
  <sheetData>
    <row r="1" ht="15"/>
    <row r="2" spans="2:9" ht="20.25">
      <c r="B2" s="560" t="s">
        <v>6</v>
      </c>
      <c r="C2" s="580"/>
      <c r="D2" s="580"/>
      <c r="E2" s="580"/>
      <c r="F2" s="580"/>
      <c r="G2" s="580"/>
      <c r="H2" s="580"/>
      <c r="I2" s="580"/>
    </row>
    <row r="3" ht="15"/>
    <row r="4" spans="3:9" ht="31.5" customHeight="1">
      <c r="C4" s="15" t="s">
        <v>190</v>
      </c>
      <c r="D4" s="15"/>
      <c r="E4" s="575"/>
      <c r="F4" s="576"/>
      <c r="G4" s="576"/>
      <c r="H4" s="576"/>
      <c r="I4" s="577"/>
    </row>
    <row r="5" spans="3:4" ht="15.75">
      <c r="C5" s="15"/>
      <c r="D5" s="15"/>
    </row>
    <row r="6" spans="3:6" ht="15.75">
      <c r="C6" s="16" t="s">
        <v>191</v>
      </c>
      <c r="D6" s="16"/>
      <c r="E6" s="578"/>
      <c r="F6" s="579"/>
    </row>
    <row r="7" spans="3:4" ht="15.75">
      <c r="C7" s="16"/>
      <c r="D7" s="16"/>
    </row>
    <row r="8" spans="3:5" ht="15.75">
      <c r="C8" s="17" t="s">
        <v>10</v>
      </c>
      <c r="D8" s="17"/>
      <c r="E8" s="444">
        <v>2019</v>
      </c>
    </row>
    <row r="9" ht="15"/>
    <row r="10" spans="3:5" ht="20.25" customHeight="1">
      <c r="C10" s="19" t="s">
        <v>448</v>
      </c>
      <c r="D10" s="19"/>
      <c r="E10" s="12"/>
    </row>
    <row r="11" spans="3:5" ht="15.75">
      <c r="C11" s="20" t="s">
        <v>141</v>
      </c>
      <c r="D11" s="20"/>
      <c r="E11" s="18"/>
    </row>
    <row r="12" spans="3:8" ht="15">
      <c r="C12" s="21" t="s">
        <v>173</v>
      </c>
      <c r="D12" s="21"/>
      <c r="E12" s="22"/>
      <c r="F12" s="22"/>
      <c r="G12" s="22"/>
      <c r="H12" s="22"/>
    </row>
    <row r="13" spans="3:8" ht="15">
      <c r="C13" s="21"/>
      <c r="D13" s="21"/>
      <c r="E13" s="22"/>
      <c r="F13" s="22"/>
      <c r="G13" s="22"/>
      <c r="H13" s="22"/>
    </row>
    <row r="14" spans="3:8" ht="15">
      <c r="C14" s="21"/>
      <c r="D14" s="21"/>
      <c r="E14" s="22"/>
      <c r="F14" s="22"/>
      <c r="G14" s="22"/>
      <c r="H14" s="22"/>
    </row>
    <row r="15" spans="3:4" ht="15">
      <c r="C15" s="13"/>
      <c r="D15" s="13"/>
    </row>
    <row r="16" ht="15"/>
    <row r="17" ht="15"/>
    <row r="18" ht="15"/>
    <row r="19" ht="15"/>
    <row r="20" ht="15">
      <c r="C20" s="12" t="s">
        <v>308</v>
      </c>
    </row>
    <row r="21" ht="15"/>
  </sheetData>
  <sheetProtection password="85BE" sheet="1" objects="1" scenarios="1"/>
  <mergeCells count="3">
    <mergeCell ref="E4:I4"/>
    <mergeCell ref="E6:F6"/>
    <mergeCell ref="B2:I2"/>
  </mergeCells>
  <dataValidations count="2">
    <dataValidation type="list" allowBlank="1" showErrorMessage="1" sqref="E11">
      <formula1>"2017, 2018, 2019"</formula1>
    </dataValidation>
    <dataValidation type="whole" operator="equal" allowBlank="1" showErrorMessage="1" prompt="Input in 4-digit YYYY format" error="This tax calculator is only meant for Year of Assessment 2019. Please enter in YYYY format, e.g. 2019." sqref="E8">
      <formula1>2019</formula1>
    </dataValidation>
  </dataValidations>
  <printOptions horizontalCentered="1"/>
  <pageMargins left="0.748031496062992" right="0.748031496062992" top="0.984251968503937" bottom="0.984251968503937" header="0.511811023622047" footer="0.511811023622047"/>
  <pageSetup fitToHeight="1" fitToWidth="1" horizontalDpi="300" verticalDpi="300" orientation="portrait" paperSize="9" scale="77" r:id="rId2"/>
  <drawing r:id="rId1"/>
</worksheet>
</file>

<file path=xl/worksheets/sheet5.xml><?xml version="1.0" encoding="utf-8"?>
<worksheet xmlns="http://schemas.openxmlformats.org/spreadsheetml/2006/main" xmlns:r="http://schemas.openxmlformats.org/officeDocument/2006/relationships">
  <sheetPr codeName="Sheet2"/>
  <dimension ref="B1:J173"/>
  <sheetViews>
    <sheetView showGridLines="0" showRowColHeaders="0" showZeros="0" zoomScalePageLayoutView="0" workbookViewId="0" topLeftCell="A1">
      <pane ySplit="7" topLeftCell="A47" activePane="bottomLeft" state="frozen"/>
      <selection pane="topLeft" activeCell="A1" sqref="A1"/>
      <selection pane="bottomLeft" activeCell="F8" sqref="F8"/>
    </sheetView>
  </sheetViews>
  <sheetFormatPr defaultColWidth="0" defaultRowHeight="12.75" zeroHeight="1"/>
  <cols>
    <col min="1" max="1" width="1.7109375" style="10" customWidth="1"/>
    <col min="2" max="2" width="10.421875" style="10" customWidth="1"/>
    <col min="3" max="3" width="15.28125" style="10" customWidth="1"/>
    <col min="4" max="4" width="92.28125" style="128" customWidth="1"/>
    <col min="5" max="5" width="12.8515625" style="392" customWidth="1"/>
    <col min="6" max="6" width="13.421875" style="392" customWidth="1"/>
    <col min="7" max="7" width="31.421875" style="10" hidden="1" customWidth="1"/>
    <col min="8" max="8" width="0.13671875" style="127" hidden="1" customWidth="1"/>
    <col min="9" max="9" width="2.00390625" style="10" hidden="1" customWidth="1"/>
    <col min="10" max="10" width="23.57421875" style="10" bestFit="1" customWidth="1"/>
    <col min="11" max="11" width="1.7109375" style="10" customWidth="1"/>
    <col min="12" max="16384" width="0" style="10" hidden="1" customWidth="1"/>
  </cols>
  <sheetData>
    <row r="1" spans="2:10" ht="18">
      <c r="B1" s="581" t="s">
        <v>34</v>
      </c>
      <c r="C1" s="582"/>
      <c r="D1" s="582"/>
      <c r="E1" s="582"/>
      <c r="F1" s="582"/>
      <c r="G1" s="154"/>
      <c r="H1" s="175"/>
      <c r="I1" s="154"/>
      <c r="J1" s="154"/>
    </row>
    <row r="2" spans="2:10" ht="14.25">
      <c r="B2" s="154"/>
      <c r="C2" s="154"/>
      <c r="D2" s="176"/>
      <c r="E2" s="371"/>
      <c r="F2" s="371"/>
      <c r="G2" s="154"/>
      <c r="H2" s="175"/>
      <c r="I2" s="154"/>
      <c r="J2" s="154"/>
    </row>
    <row r="3" spans="2:10" s="12" customFormat="1" ht="25.5" customHeight="1">
      <c r="B3" s="583" t="s">
        <v>140</v>
      </c>
      <c r="C3" s="583"/>
      <c r="D3" s="466">
        <f>IF('Company''s Particulars'!E4="","",'Company''s Particulars'!E4)</f>
      </c>
      <c r="E3" s="372"/>
      <c r="F3" s="372"/>
      <c r="G3" s="134"/>
      <c r="H3" s="177"/>
      <c r="I3" s="134"/>
      <c r="J3" s="134"/>
    </row>
    <row r="4" spans="2:10" s="12" customFormat="1" ht="15.75">
      <c r="B4" s="583" t="s">
        <v>403</v>
      </c>
      <c r="C4" s="583"/>
      <c r="D4" s="239">
        <f>IF('Company''s Particulars'!E6="","",'Company''s Particulars'!E6)</f>
      </c>
      <c r="E4" s="373"/>
      <c r="F4" s="373"/>
      <c r="G4" s="134"/>
      <c r="H4" s="177"/>
      <c r="I4" s="134"/>
      <c r="J4" s="134"/>
    </row>
    <row r="5" spans="2:10" s="12" customFormat="1" ht="15.75">
      <c r="B5" s="583" t="s">
        <v>58</v>
      </c>
      <c r="C5" s="583"/>
      <c r="D5" s="240">
        <f>IF('Company''s Particulars'!E8="","",'Company''s Particulars'!E8)</f>
        <v>2019</v>
      </c>
      <c r="E5" s="372"/>
      <c r="F5" s="372"/>
      <c r="G5" s="143"/>
      <c r="H5" s="177"/>
      <c r="I5" s="134"/>
      <c r="J5" s="134"/>
    </row>
    <row r="6" spans="2:10" ht="14.25">
      <c r="B6" s="154"/>
      <c r="C6" s="154"/>
      <c r="D6" s="176"/>
      <c r="E6" s="371"/>
      <c r="F6" s="371"/>
      <c r="G6" s="154"/>
      <c r="H6" s="175"/>
      <c r="I6" s="154"/>
      <c r="J6" s="154"/>
    </row>
    <row r="7" spans="2:10" ht="45">
      <c r="B7" s="154"/>
      <c r="C7" s="154"/>
      <c r="D7" s="176"/>
      <c r="E7" s="374" t="s">
        <v>72</v>
      </c>
      <c r="F7" s="374" t="s">
        <v>72</v>
      </c>
      <c r="G7" s="178" t="s">
        <v>73</v>
      </c>
      <c r="H7" s="178" t="s">
        <v>9</v>
      </c>
      <c r="I7" s="154" t="s">
        <v>12</v>
      </c>
      <c r="J7" s="179" t="s">
        <v>336</v>
      </c>
    </row>
    <row r="8" spans="2:10" ht="14.25" customHeight="1">
      <c r="B8" s="154"/>
      <c r="C8" s="221"/>
      <c r="D8" s="180" t="s">
        <v>404</v>
      </c>
      <c r="E8" s="375"/>
      <c r="F8" s="376"/>
      <c r="G8" s="154"/>
      <c r="H8" s="175"/>
      <c r="I8" s="181" t="s">
        <v>201</v>
      </c>
      <c r="J8" s="194">
        <v>1</v>
      </c>
    </row>
    <row r="9" spans="2:10" ht="14.25" customHeight="1">
      <c r="B9" s="154"/>
      <c r="C9" s="154"/>
      <c r="D9" s="176"/>
      <c r="E9" s="375"/>
      <c r="F9" s="375"/>
      <c r="G9" s="154"/>
      <c r="H9" s="175"/>
      <c r="I9" s="154"/>
      <c r="J9" s="182"/>
    </row>
    <row r="10" spans="2:10" ht="14.25" customHeight="1">
      <c r="B10" s="154"/>
      <c r="C10" s="154"/>
      <c r="D10" s="180" t="s">
        <v>318</v>
      </c>
      <c r="E10" s="375"/>
      <c r="F10" s="375"/>
      <c r="G10" s="154"/>
      <c r="H10" s="175"/>
      <c r="I10" s="154"/>
      <c r="J10" s="182"/>
    </row>
    <row r="11" spans="2:10" ht="14.25" customHeight="1">
      <c r="B11" s="154"/>
      <c r="C11" s="154"/>
      <c r="D11" s="227" t="s">
        <v>324</v>
      </c>
      <c r="E11" s="376"/>
      <c r="F11" s="375"/>
      <c r="G11" s="154"/>
      <c r="H11" s="175"/>
      <c r="I11" s="154"/>
      <c r="J11" s="182"/>
    </row>
    <row r="12" spans="2:10" ht="14.25" customHeight="1">
      <c r="B12" s="154"/>
      <c r="C12" s="154"/>
      <c r="D12" s="218" t="s">
        <v>325</v>
      </c>
      <c r="E12" s="376"/>
      <c r="F12" s="375"/>
      <c r="G12" s="154"/>
      <c r="H12" s="175"/>
      <c r="I12" s="154"/>
      <c r="J12" s="182"/>
    </row>
    <row r="13" spans="2:10" ht="14.25" customHeight="1">
      <c r="B13" s="154"/>
      <c r="C13" s="154"/>
      <c r="D13" s="227" t="s">
        <v>30</v>
      </c>
      <c r="E13" s="377"/>
      <c r="F13" s="375"/>
      <c r="G13" s="154"/>
      <c r="H13" s="154"/>
      <c r="I13" s="154"/>
      <c r="J13" s="182"/>
    </row>
    <row r="14" spans="2:10" ht="14.25" customHeight="1">
      <c r="B14" s="154"/>
      <c r="C14" s="154"/>
      <c r="D14" s="184"/>
      <c r="E14" s="377"/>
      <c r="F14" s="375"/>
      <c r="G14" s="154"/>
      <c r="H14" s="154"/>
      <c r="I14" s="154"/>
      <c r="J14" s="182"/>
    </row>
    <row r="15" spans="2:10" ht="14.25" customHeight="1">
      <c r="B15" s="154"/>
      <c r="C15" s="154"/>
      <c r="D15" s="131"/>
      <c r="E15" s="376"/>
      <c r="F15" s="375"/>
      <c r="G15" s="154"/>
      <c r="H15" s="154"/>
      <c r="I15" s="154"/>
      <c r="J15" s="182"/>
    </row>
    <row r="16" spans="2:10" ht="14.25" customHeight="1">
      <c r="B16" s="154"/>
      <c r="C16" s="154"/>
      <c r="D16" s="131"/>
      <c r="E16" s="376"/>
      <c r="F16" s="375"/>
      <c r="G16" s="154"/>
      <c r="H16" s="154"/>
      <c r="I16" s="154"/>
      <c r="J16" s="182"/>
    </row>
    <row r="17" spans="2:10" ht="14.25" customHeight="1">
      <c r="B17" s="154"/>
      <c r="C17" s="154"/>
      <c r="D17" s="131"/>
      <c r="E17" s="379"/>
      <c r="F17" s="368"/>
      <c r="G17" s="154"/>
      <c r="H17" s="185" t="s">
        <v>35</v>
      </c>
      <c r="I17" s="154"/>
      <c r="J17" s="194"/>
    </row>
    <row r="18" spans="2:10" ht="14.25" customHeight="1">
      <c r="B18" s="154"/>
      <c r="C18" s="154"/>
      <c r="D18" s="534"/>
      <c r="E18" s="535"/>
      <c r="F18" s="369">
        <f>SUM(E11:E17)</f>
        <v>0</v>
      </c>
      <c r="G18" s="154"/>
      <c r="H18" s="185"/>
      <c r="I18" s="154"/>
      <c r="J18" s="194">
        <v>2</v>
      </c>
    </row>
    <row r="19" spans="2:10" ht="14.25" customHeight="1">
      <c r="B19" s="154"/>
      <c r="C19" s="154"/>
      <c r="D19" s="176"/>
      <c r="E19" s="531"/>
      <c r="F19" s="530">
        <f>F8-F18</f>
        <v>0</v>
      </c>
      <c r="G19" s="154"/>
      <c r="H19" s="185"/>
      <c r="I19" s="154"/>
      <c r="J19" s="182"/>
    </row>
    <row r="20" spans="2:10" ht="14.25" customHeight="1">
      <c r="B20" s="154"/>
      <c r="C20" s="154"/>
      <c r="D20" s="180" t="s">
        <v>363</v>
      </c>
      <c r="E20" s="371"/>
      <c r="F20" s="368"/>
      <c r="G20" s="154"/>
      <c r="H20" s="185"/>
      <c r="I20" s="154"/>
      <c r="J20" s="182"/>
    </row>
    <row r="21" spans="2:10" ht="14.25" customHeight="1">
      <c r="B21" s="154"/>
      <c r="C21" s="154"/>
      <c r="D21" s="227" t="s">
        <v>319</v>
      </c>
      <c r="E21" s="376"/>
      <c r="F21" s="375"/>
      <c r="G21" s="154"/>
      <c r="H21" s="175"/>
      <c r="I21" s="154"/>
      <c r="J21" s="182"/>
    </row>
    <row r="22" spans="2:10" ht="14.25" customHeight="1">
      <c r="B22" s="154"/>
      <c r="C22" s="154"/>
      <c r="D22" s="218" t="s">
        <v>449</v>
      </c>
      <c r="E22" s="370">
        <f>IF('CA (assets acquired under PIC)'!$K$38="","",IF('CA (assets acquired under PIC)'!$K$38&gt;0,'CA (assets acquired under PIC)'!$K$38,""))</f>
      </c>
      <c r="F22" s="375"/>
      <c r="G22" s="154"/>
      <c r="H22" s="154"/>
      <c r="I22" s="154"/>
      <c r="J22" s="182"/>
    </row>
    <row r="23" spans="2:10" ht="14.25" customHeight="1">
      <c r="B23" s="154"/>
      <c r="C23" s="154"/>
      <c r="D23" s="183" t="s">
        <v>169</v>
      </c>
      <c r="E23" s="376"/>
      <c r="F23" s="375"/>
      <c r="G23" s="154"/>
      <c r="H23" s="154"/>
      <c r="I23" s="154"/>
      <c r="J23" s="182"/>
    </row>
    <row r="24" spans="2:10" ht="14.25" customHeight="1">
      <c r="B24" s="154"/>
      <c r="C24" s="154"/>
      <c r="D24" s="218" t="s">
        <v>251</v>
      </c>
      <c r="E24" s="376"/>
      <c r="F24" s="375"/>
      <c r="G24" s="154"/>
      <c r="H24" s="154"/>
      <c r="I24" s="154"/>
      <c r="J24" s="182"/>
    </row>
    <row r="25" spans="2:10" ht="14.25" customHeight="1">
      <c r="B25" s="154"/>
      <c r="C25" s="154"/>
      <c r="D25" s="227" t="s">
        <v>30</v>
      </c>
      <c r="E25" s="377"/>
      <c r="F25" s="375"/>
      <c r="G25" s="154"/>
      <c r="H25" s="154"/>
      <c r="I25" s="154"/>
      <c r="J25" s="182"/>
    </row>
    <row r="26" spans="2:10" ht="14.25" customHeight="1">
      <c r="B26" s="154"/>
      <c r="C26" s="154"/>
      <c r="D26" s="184"/>
      <c r="E26" s="377"/>
      <c r="F26" s="375"/>
      <c r="G26" s="154"/>
      <c r="H26" s="154"/>
      <c r="I26" s="154"/>
      <c r="J26" s="182"/>
    </row>
    <row r="27" spans="2:10" ht="14.25" customHeight="1">
      <c r="B27" s="154"/>
      <c r="C27" s="154"/>
      <c r="D27" s="131"/>
      <c r="E27" s="376"/>
      <c r="F27" s="375"/>
      <c r="G27" s="154"/>
      <c r="H27" s="154"/>
      <c r="I27" s="154"/>
      <c r="J27" s="182"/>
    </row>
    <row r="28" spans="2:10" ht="14.25" customHeight="1">
      <c r="B28" s="154"/>
      <c r="C28" s="154"/>
      <c r="D28" s="131"/>
      <c r="E28" s="376"/>
      <c r="F28" s="375"/>
      <c r="G28" s="154"/>
      <c r="H28" s="154"/>
      <c r="I28" s="154"/>
      <c r="J28" s="182"/>
    </row>
    <row r="29" spans="2:10" ht="14.25" customHeight="1">
      <c r="B29" s="154"/>
      <c r="C29" s="154"/>
      <c r="D29" s="131"/>
      <c r="E29" s="376"/>
      <c r="F29" s="375"/>
      <c r="G29" s="154"/>
      <c r="H29" s="154"/>
      <c r="I29" s="154"/>
      <c r="J29" s="182"/>
    </row>
    <row r="30" spans="2:10" ht="14.25" customHeight="1">
      <c r="B30" s="154"/>
      <c r="C30" s="154"/>
      <c r="D30" s="131"/>
      <c r="E30" s="379"/>
      <c r="F30" s="368"/>
      <c r="G30" s="154"/>
      <c r="H30" s="185" t="s">
        <v>35</v>
      </c>
      <c r="I30" s="154"/>
      <c r="J30" s="194"/>
    </row>
    <row r="31" spans="2:10" ht="14.25" customHeight="1">
      <c r="B31" s="154"/>
      <c r="C31" s="154"/>
      <c r="D31" s="534"/>
      <c r="E31" s="535"/>
      <c r="F31" s="369">
        <f>SUM(E21:E30)</f>
        <v>0</v>
      </c>
      <c r="G31" s="154"/>
      <c r="H31" s="185"/>
      <c r="I31" s="154"/>
      <c r="J31" s="194">
        <v>3</v>
      </c>
    </row>
    <row r="32" spans="2:10" ht="14.25" customHeight="1">
      <c r="B32" s="154"/>
      <c r="C32" s="154"/>
      <c r="D32" s="218"/>
      <c r="E32" s="531"/>
      <c r="F32" s="532">
        <f>+F19-F31</f>
        <v>0</v>
      </c>
      <c r="G32" s="154"/>
      <c r="H32" s="154"/>
      <c r="I32" s="154"/>
      <c r="J32" s="182"/>
    </row>
    <row r="33" spans="2:10" ht="14.25" customHeight="1">
      <c r="B33" s="154"/>
      <c r="C33" s="154"/>
      <c r="D33" s="186" t="s">
        <v>320</v>
      </c>
      <c r="E33" s="375"/>
      <c r="F33" s="375"/>
      <c r="G33" s="154"/>
      <c r="H33" s="154"/>
      <c r="I33" s="187"/>
      <c r="J33" s="182"/>
    </row>
    <row r="34" spans="2:10" ht="14.25" customHeight="1">
      <c r="B34" s="154"/>
      <c r="C34" s="154"/>
      <c r="D34" s="184" t="s">
        <v>67</v>
      </c>
      <c r="E34" s="376"/>
      <c r="F34" s="375"/>
      <c r="G34" s="154"/>
      <c r="H34" s="154"/>
      <c r="I34" s="154"/>
      <c r="J34" s="182"/>
    </row>
    <row r="35" spans="2:10" ht="14.25" customHeight="1">
      <c r="B35" s="154"/>
      <c r="C35" s="154"/>
      <c r="D35" s="218" t="s">
        <v>450</v>
      </c>
      <c r="E35" s="370">
        <f>IF('CA (assets acquired under PIC)'!$K$38="","",IF('CA (assets acquired under PIC)'!$K$38&lt;0,-'CA (assets acquired under PIC)'!$K$38,""))</f>
      </c>
      <c r="F35" s="375"/>
      <c r="G35" s="154"/>
      <c r="H35" s="154"/>
      <c r="I35" s="154"/>
      <c r="J35" s="182"/>
    </row>
    <row r="36" spans="2:10" s="128" customFormat="1" ht="14.25" customHeight="1">
      <c r="B36" s="176"/>
      <c r="C36" s="176"/>
      <c r="D36" s="183" t="s">
        <v>199</v>
      </c>
      <c r="E36" s="370">
        <f>IF(Medical_Disallowed=0,"",IF(Medical_Disallowed&lt;0,-Medical_Disallowed,0))</f>
      </c>
      <c r="F36" s="380"/>
      <c r="G36" s="176"/>
      <c r="H36" s="176"/>
      <c r="I36" s="176" t="s">
        <v>94</v>
      </c>
      <c r="J36" s="188"/>
    </row>
    <row r="37" spans="2:10" s="128" customFormat="1" ht="14.25" customHeight="1">
      <c r="B37" s="176"/>
      <c r="C37" s="176"/>
      <c r="D37" s="408" t="s">
        <v>301</v>
      </c>
      <c r="E37" s="377"/>
      <c r="F37" s="380"/>
      <c r="G37" s="176"/>
      <c r="H37" s="176"/>
      <c r="I37" s="176"/>
      <c r="J37" s="188"/>
    </row>
    <row r="38" spans="2:10" ht="14.25" customHeight="1">
      <c r="B38" s="154"/>
      <c r="C38" s="154"/>
      <c r="D38" s="183" t="s">
        <v>7</v>
      </c>
      <c r="E38" s="376"/>
      <c r="F38" s="375"/>
      <c r="G38" s="154"/>
      <c r="H38" s="154"/>
      <c r="I38" s="154"/>
      <c r="J38" s="182"/>
    </row>
    <row r="39" spans="2:10" ht="14.25" customHeight="1">
      <c r="B39" s="189"/>
      <c r="C39" s="154"/>
      <c r="D39" s="184" t="s">
        <v>95</v>
      </c>
      <c r="E39" s="376"/>
      <c r="F39" s="375"/>
      <c r="G39" s="154"/>
      <c r="H39" s="154"/>
      <c r="I39" s="154"/>
      <c r="J39" s="182"/>
    </row>
    <row r="40" spans="2:10" ht="14.25" customHeight="1">
      <c r="B40" s="154"/>
      <c r="C40" s="154"/>
      <c r="D40" s="184" t="s">
        <v>86</v>
      </c>
      <c r="E40" s="376"/>
      <c r="F40" s="375"/>
      <c r="G40" s="154"/>
      <c r="H40" s="154"/>
      <c r="I40" s="154"/>
      <c r="J40" s="182"/>
    </row>
    <row r="41" spans="2:10" ht="14.25" customHeight="1">
      <c r="B41" s="154"/>
      <c r="C41" s="154"/>
      <c r="D41" s="184" t="s">
        <v>87</v>
      </c>
      <c r="E41" s="376"/>
      <c r="F41" s="375"/>
      <c r="G41" s="154"/>
      <c r="H41" s="154"/>
      <c r="I41" s="154"/>
      <c r="J41" s="182"/>
    </row>
    <row r="42" spans="2:10" ht="14.25" customHeight="1">
      <c r="B42" s="154"/>
      <c r="C42" s="154"/>
      <c r="D42" s="184" t="s">
        <v>133</v>
      </c>
      <c r="E42" s="376"/>
      <c r="F42" s="375"/>
      <c r="G42" s="154"/>
      <c r="H42" s="154"/>
      <c r="I42" s="154"/>
      <c r="J42" s="182"/>
    </row>
    <row r="43" spans="2:10" ht="14.25" customHeight="1">
      <c r="B43" s="154"/>
      <c r="C43" s="154"/>
      <c r="D43" s="218" t="s">
        <v>307</v>
      </c>
      <c r="E43" s="376"/>
      <c r="F43" s="375"/>
      <c r="G43" s="154"/>
      <c r="H43" s="154"/>
      <c r="I43" s="154"/>
      <c r="J43" s="182"/>
    </row>
    <row r="44" spans="2:10" ht="14.25" customHeight="1">
      <c r="B44" s="154"/>
      <c r="C44" s="154"/>
      <c r="D44" s="183" t="s">
        <v>15</v>
      </c>
      <c r="E44" s="376"/>
      <c r="F44" s="375"/>
      <c r="G44" s="154"/>
      <c r="H44" s="154"/>
      <c r="I44" s="154"/>
      <c r="J44" s="182"/>
    </row>
    <row r="45" spans="2:10" ht="14.25" customHeight="1">
      <c r="B45" s="154"/>
      <c r="C45" s="154"/>
      <c r="D45" s="184" t="s">
        <v>162</v>
      </c>
      <c r="E45" s="376"/>
      <c r="F45" s="375"/>
      <c r="G45" s="154"/>
      <c r="H45" s="154" t="s">
        <v>88</v>
      </c>
      <c r="I45" s="154"/>
      <c r="J45" s="182"/>
    </row>
    <row r="46" spans="2:10" ht="14.25" customHeight="1">
      <c r="B46" s="154"/>
      <c r="C46" s="154"/>
      <c r="D46" s="184" t="s">
        <v>170</v>
      </c>
      <c r="E46" s="376"/>
      <c r="F46" s="375"/>
      <c r="G46" s="154"/>
      <c r="H46" s="154"/>
      <c r="I46" s="154"/>
      <c r="J46" s="182"/>
    </row>
    <row r="47" spans="2:10" ht="14.25" customHeight="1">
      <c r="B47" s="154"/>
      <c r="C47" s="154"/>
      <c r="D47" s="184" t="s">
        <v>89</v>
      </c>
      <c r="E47" s="376"/>
      <c r="F47" s="375"/>
      <c r="G47" s="154"/>
      <c r="H47" s="154"/>
      <c r="I47" s="154"/>
      <c r="J47" s="182"/>
    </row>
    <row r="48" spans="2:10" ht="14.25" customHeight="1">
      <c r="B48" s="154"/>
      <c r="C48" s="154"/>
      <c r="D48" s="184" t="s">
        <v>90</v>
      </c>
      <c r="E48" s="376"/>
      <c r="F48" s="375"/>
      <c r="G48" s="154"/>
      <c r="H48" s="154"/>
      <c r="I48" s="154"/>
      <c r="J48" s="182"/>
    </row>
    <row r="49" spans="2:10" ht="14.25" customHeight="1">
      <c r="B49" s="154"/>
      <c r="C49" s="154"/>
      <c r="D49" s="184" t="s">
        <v>91</v>
      </c>
      <c r="E49" s="376"/>
      <c r="F49" s="375"/>
      <c r="G49" s="154"/>
      <c r="H49" s="154"/>
      <c r="I49" s="154"/>
      <c r="J49" s="182"/>
    </row>
    <row r="50" spans="2:10" ht="14.25" customHeight="1">
      <c r="B50" s="154"/>
      <c r="C50" s="154"/>
      <c r="D50" s="184" t="s">
        <v>8</v>
      </c>
      <c r="E50" s="370">
        <f>IF(IntAdj=0,"",IF(IntAdj&lt;0,0,IntAdj))</f>
      </c>
      <c r="F50" s="375"/>
      <c r="G50" s="154"/>
      <c r="H50" s="154"/>
      <c r="I50" s="154" t="s">
        <v>92</v>
      </c>
      <c r="J50" s="182"/>
    </row>
    <row r="51" spans="2:10" ht="14.25" customHeight="1">
      <c r="B51" s="154"/>
      <c r="C51" s="154"/>
      <c r="D51" s="448" t="s">
        <v>26</v>
      </c>
      <c r="E51" s="377"/>
      <c r="F51" s="375"/>
      <c r="G51" s="154"/>
      <c r="H51" s="154"/>
      <c r="I51" s="154"/>
      <c r="J51" s="182"/>
    </row>
    <row r="52" spans="2:10" s="128" customFormat="1" ht="14.25" customHeight="1">
      <c r="B52" s="176"/>
      <c r="C52" s="176"/>
      <c r="D52" s="184" t="s">
        <v>93</v>
      </c>
      <c r="E52" s="376"/>
      <c r="F52" s="380"/>
      <c r="G52" s="176"/>
      <c r="H52" s="176"/>
      <c r="I52" s="176"/>
      <c r="J52" s="188"/>
    </row>
    <row r="53" spans="2:10" ht="14.25" customHeight="1">
      <c r="B53" s="154"/>
      <c r="C53" s="154"/>
      <c r="D53" s="184" t="s">
        <v>134</v>
      </c>
      <c r="E53" s="376"/>
      <c r="F53" s="375"/>
      <c r="G53" s="154"/>
      <c r="H53" s="154"/>
      <c r="I53" s="154"/>
      <c r="J53" s="182"/>
    </row>
    <row r="54" spans="2:10" ht="14.25" customHeight="1">
      <c r="B54" s="154"/>
      <c r="C54" s="154"/>
      <c r="D54" s="184" t="s">
        <v>96</v>
      </c>
      <c r="E54" s="376"/>
      <c r="F54" s="375"/>
      <c r="G54" s="154"/>
      <c r="H54" s="154"/>
      <c r="I54" s="154"/>
      <c r="J54" s="182"/>
    </row>
    <row r="55" spans="2:10" ht="14.25" customHeight="1">
      <c r="B55" s="154"/>
      <c r="C55" s="154"/>
      <c r="D55" s="227" t="s">
        <v>97</v>
      </c>
      <c r="E55" s="376"/>
      <c r="F55" s="375"/>
      <c r="G55" s="154"/>
      <c r="H55" s="190" t="s">
        <v>36</v>
      </c>
      <c r="I55" s="154"/>
      <c r="J55" s="182"/>
    </row>
    <row r="56" spans="2:10" ht="14.25" customHeight="1">
      <c r="B56" s="154"/>
      <c r="C56" s="176"/>
      <c r="D56" s="227" t="s">
        <v>30</v>
      </c>
      <c r="E56" s="377"/>
      <c r="F56" s="375"/>
      <c r="G56" s="154"/>
      <c r="H56" s="154"/>
      <c r="I56" s="154" t="s">
        <v>98</v>
      </c>
      <c r="J56" s="191"/>
    </row>
    <row r="57" spans="2:10" ht="14.25" customHeight="1">
      <c r="B57" s="154"/>
      <c r="C57" s="176"/>
      <c r="D57" s="184"/>
      <c r="E57" s="377"/>
      <c r="F57" s="375"/>
      <c r="G57" s="154"/>
      <c r="H57" s="154"/>
      <c r="I57" s="154"/>
      <c r="J57" s="191"/>
    </row>
    <row r="58" spans="2:10" ht="14.25" customHeight="1">
      <c r="B58" s="154"/>
      <c r="C58" s="154"/>
      <c r="D58" s="132"/>
      <c r="E58" s="376"/>
      <c r="F58" s="375"/>
      <c r="G58" s="154"/>
      <c r="H58" s="154"/>
      <c r="I58" s="154"/>
      <c r="J58" s="191"/>
    </row>
    <row r="59" spans="2:10" ht="14.25" customHeight="1">
      <c r="B59" s="154"/>
      <c r="C59" s="154"/>
      <c r="D59" s="132"/>
      <c r="E59" s="376"/>
      <c r="F59" s="375"/>
      <c r="G59" s="154"/>
      <c r="H59" s="154"/>
      <c r="I59" s="154"/>
      <c r="J59" s="191"/>
    </row>
    <row r="60" spans="2:10" ht="14.25" customHeight="1">
      <c r="B60" s="154"/>
      <c r="C60" s="154"/>
      <c r="D60" s="132"/>
      <c r="E60" s="379"/>
      <c r="F60" s="368"/>
      <c r="G60" s="154"/>
      <c r="H60" s="181" t="s">
        <v>37</v>
      </c>
      <c r="I60" s="154"/>
      <c r="J60" s="194"/>
    </row>
    <row r="61" spans="2:10" ht="14.25" customHeight="1">
      <c r="B61" s="154"/>
      <c r="C61" s="154"/>
      <c r="D61" s="246"/>
      <c r="E61" s="381"/>
      <c r="F61" s="368">
        <f>SUM(E34:E60)</f>
        <v>0</v>
      </c>
      <c r="G61" s="154"/>
      <c r="H61" s="181"/>
      <c r="I61" s="154"/>
      <c r="J61" s="503">
        <v>4</v>
      </c>
    </row>
    <row r="62" spans="2:10" s="56" customFormat="1" ht="14.25" customHeight="1">
      <c r="B62" s="245"/>
      <c r="C62" s="245"/>
      <c r="D62" s="193" t="s">
        <v>321</v>
      </c>
      <c r="E62" s="533"/>
      <c r="F62" s="530">
        <f>+F32+F61</f>
        <v>0</v>
      </c>
      <c r="G62" s="245"/>
      <c r="H62" s="247"/>
      <c r="I62" s="245"/>
      <c r="J62" s="503">
        <v>5</v>
      </c>
    </row>
    <row r="63" spans="2:10" s="56" customFormat="1" ht="14.25" customHeight="1">
      <c r="B63" s="245"/>
      <c r="C63" s="245"/>
      <c r="D63" s="246"/>
      <c r="E63" s="381"/>
      <c r="F63" s="368"/>
      <c r="G63" s="245"/>
      <c r="H63" s="247"/>
      <c r="I63" s="245"/>
      <c r="J63" s="248"/>
    </row>
    <row r="64" spans="2:10" ht="14.25" customHeight="1">
      <c r="B64" s="154"/>
      <c r="C64" s="154"/>
      <c r="D64" s="193" t="s">
        <v>322</v>
      </c>
      <c r="E64" s="383"/>
      <c r="F64" s="369">
        <f>IF(RR_S14Q&lt;0,0,RR_S14Q)</f>
        <v>0</v>
      </c>
      <c r="G64" s="154"/>
      <c r="H64" s="154"/>
      <c r="I64" s="154"/>
      <c r="J64" s="194">
        <v>6</v>
      </c>
    </row>
    <row r="65" spans="2:10" ht="14.25" customHeight="1">
      <c r="B65" s="154"/>
      <c r="C65" s="154"/>
      <c r="D65" s="365" t="s">
        <v>302</v>
      </c>
      <c r="E65" s="383"/>
      <c r="F65" s="368">
        <f>+F62-TaxComp_S14Q</f>
        <v>0</v>
      </c>
      <c r="G65" s="154"/>
      <c r="H65" s="154"/>
      <c r="I65" s="154"/>
      <c r="J65" s="194"/>
    </row>
    <row r="66" spans="2:10" s="56" customFormat="1" ht="14.25" customHeight="1">
      <c r="B66" s="245"/>
      <c r="C66" s="245"/>
      <c r="D66" s="246"/>
      <c r="E66" s="381"/>
      <c r="F66" s="368"/>
      <c r="G66" s="245"/>
      <c r="H66" s="247"/>
      <c r="I66" s="245"/>
      <c r="J66" s="248"/>
    </row>
    <row r="67" spans="2:10" s="56" customFormat="1" ht="14.25" customHeight="1">
      <c r="B67" s="245"/>
      <c r="C67" s="245"/>
      <c r="D67" s="193" t="s">
        <v>371</v>
      </c>
      <c r="E67" s="381"/>
      <c r="F67" s="378"/>
      <c r="G67" s="245"/>
      <c r="H67" s="247"/>
      <c r="I67" s="245"/>
      <c r="J67" s="248"/>
    </row>
    <row r="68" spans="2:10" s="56" customFormat="1" ht="14.25" customHeight="1">
      <c r="B68" s="245"/>
      <c r="C68" s="245"/>
      <c r="D68" s="218"/>
      <c r="E68" s="381"/>
      <c r="F68" s="368">
        <f>+F65+F67</f>
        <v>0</v>
      </c>
      <c r="G68" s="245"/>
      <c r="H68" s="247"/>
      <c r="I68" s="245"/>
      <c r="J68" s="248"/>
    </row>
    <row r="69" spans="2:10" s="56" customFormat="1" ht="14.25" customHeight="1">
      <c r="B69" s="245"/>
      <c r="C69" s="245"/>
      <c r="D69" s="193" t="s">
        <v>323</v>
      </c>
      <c r="E69" s="381"/>
      <c r="F69" s="378"/>
      <c r="G69" s="245"/>
      <c r="H69" s="247"/>
      <c r="I69" s="245"/>
      <c r="J69" s="194">
        <v>7</v>
      </c>
    </row>
    <row r="70" spans="2:10" s="56" customFormat="1" ht="14.25" customHeight="1">
      <c r="B70" s="245"/>
      <c r="C70" s="245"/>
      <c r="D70" s="218"/>
      <c r="E70" s="381"/>
      <c r="F70" s="368"/>
      <c r="G70" s="245"/>
      <c r="H70" s="247"/>
      <c r="I70" s="245"/>
      <c r="J70" s="248"/>
    </row>
    <row r="71" spans="2:10" ht="14.25" customHeight="1">
      <c r="B71" s="154"/>
      <c r="C71" s="154"/>
      <c r="D71" s="193" t="s">
        <v>326</v>
      </c>
      <c r="E71" s="375"/>
      <c r="F71" s="368">
        <f>+F68-F69</f>
        <v>0</v>
      </c>
      <c r="G71" s="154"/>
      <c r="H71" s="185" t="s">
        <v>66</v>
      </c>
      <c r="I71" s="154"/>
      <c r="J71" s="194">
        <v>8</v>
      </c>
    </row>
    <row r="72" spans="2:10" ht="14.25" customHeight="1">
      <c r="B72" s="154"/>
      <c r="C72" s="154"/>
      <c r="D72" s="129"/>
      <c r="E72" s="383"/>
      <c r="F72" s="368"/>
      <c r="G72" s="154"/>
      <c r="H72" s="154"/>
      <c r="I72" s="154"/>
      <c r="J72" s="194"/>
    </row>
    <row r="73" spans="2:10" ht="14.25" customHeight="1">
      <c r="B73" s="154"/>
      <c r="C73" s="154"/>
      <c r="D73" s="409" t="s">
        <v>5</v>
      </c>
      <c r="E73" s="382"/>
      <c r="F73" s="384"/>
      <c r="G73" s="154"/>
      <c r="H73" s="154"/>
      <c r="I73" s="195"/>
      <c r="J73" s="194"/>
    </row>
    <row r="74" spans="2:10" ht="14.25" customHeight="1">
      <c r="B74" s="154"/>
      <c r="C74" s="154"/>
      <c r="D74" s="186" t="s">
        <v>304</v>
      </c>
      <c r="E74" s="368">
        <f>-(Total_BC)</f>
        <v>0</v>
      </c>
      <c r="F74" s="368"/>
      <c r="G74" s="154"/>
      <c r="H74" s="154"/>
      <c r="I74" s="154"/>
      <c r="J74" s="194">
        <v>9</v>
      </c>
    </row>
    <row r="75" spans="2:10" ht="14.25" customHeight="1">
      <c r="B75" s="154"/>
      <c r="C75" s="154"/>
      <c r="D75" s="180" t="s">
        <v>327</v>
      </c>
      <c r="E75" s="376"/>
      <c r="F75" s="375"/>
      <c r="G75" s="154"/>
      <c r="H75" s="154"/>
      <c r="I75" s="195" t="s">
        <v>38</v>
      </c>
      <c r="J75" s="194">
        <v>10</v>
      </c>
    </row>
    <row r="76" spans="2:10" ht="14.25" customHeight="1">
      <c r="B76" s="154"/>
      <c r="C76" s="154"/>
      <c r="D76" s="517" t="s">
        <v>390</v>
      </c>
      <c r="E76" s="368">
        <f>+'Capital Allowance Summary'!I11</f>
        <v>0</v>
      </c>
      <c r="F76" s="384"/>
      <c r="G76" s="154"/>
      <c r="H76" s="154"/>
      <c r="I76" s="195"/>
      <c r="J76" s="194">
        <v>11</v>
      </c>
    </row>
    <row r="77" spans="2:10" ht="14.25" customHeight="1">
      <c r="B77" s="154"/>
      <c r="C77" s="154"/>
      <c r="D77" s="517" t="s">
        <v>391</v>
      </c>
      <c r="E77" s="369">
        <f>Total_BA</f>
        <v>0</v>
      </c>
      <c r="F77" s="385">
        <f>-(-E74+SUM(E75:E77))</f>
        <v>0</v>
      </c>
      <c r="G77" s="154"/>
      <c r="H77" s="154"/>
      <c r="I77" s="195"/>
      <c r="J77" s="194">
        <v>11</v>
      </c>
    </row>
    <row r="78" spans="2:10" ht="14.25" customHeight="1">
      <c r="B78" s="154"/>
      <c r="C78" s="154"/>
      <c r="D78" s="10"/>
      <c r="E78" s="375"/>
      <c r="F78" s="386"/>
      <c r="G78" s="154"/>
      <c r="H78" s="154" t="s">
        <v>39</v>
      </c>
      <c r="I78" s="154"/>
      <c r="J78" s="194"/>
    </row>
    <row r="79" spans="2:10" ht="14.25" customHeight="1">
      <c r="B79" s="154"/>
      <c r="C79" s="154"/>
      <c r="D79" s="186" t="s">
        <v>328</v>
      </c>
      <c r="E79" s="375"/>
      <c r="F79" s="386">
        <f>F71-(-F77)</f>
        <v>0</v>
      </c>
      <c r="G79" s="154"/>
      <c r="H79" s="154"/>
      <c r="I79" s="154"/>
      <c r="J79" s="194"/>
    </row>
    <row r="80" spans="2:10" ht="14.25" customHeight="1">
      <c r="B80" s="154"/>
      <c r="C80" s="154"/>
      <c r="D80" s="176"/>
      <c r="E80" s="375"/>
      <c r="F80" s="382"/>
      <c r="G80" s="154"/>
      <c r="H80" s="154"/>
      <c r="I80" s="154"/>
      <c r="J80" s="194"/>
    </row>
    <row r="81" spans="2:10" ht="14.25" customHeight="1">
      <c r="B81" s="154"/>
      <c r="C81" s="154"/>
      <c r="D81" s="180" t="s">
        <v>135</v>
      </c>
      <c r="E81" s="375"/>
      <c r="F81" s="387"/>
      <c r="G81" s="154"/>
      <c r="H81" s="154"/>
      <c r="I81" s="195" t="s">
        <v>38</v>
      </c>
      <c r="J81" s="194">
        <v>12</v>
      </c>
    </row>
    <row r="82" spans="2:10" ht="14.25" customHeight="1">
      <c r="B82" s="154"/>
      <c r="C82" s="154"/>
      <c r="D82" s="180"/>
      <c r="E82" s="375"/>
      <c r="F82" s="194"/>
      <c r="G82" s="154"/>
      <c r="H82" s="154"/>
      <c r="I82" s="195"/>
      <c r="J82" s="194"/>
    </row>
    <row r="83" spans="2:10" ht="14.25" customHeight="1">
      <c r="B83" s="154"/>
      <c r="C83" s="154"/>
      <c r="D83" s="186" t="s">
        <v>329</v>
      </c>
      <c r="E83" s="375"/>
      <c r="F83" s="386">
        <f>F79-F81</f>
        <v>0</v>
      </c>
      <c r="G83" s="154"/>
      <c r="H83" s="154" t="s">
        <v>40</v>
      </c>
      <c r="I83" s="154"/>
      <c r="J83" s="194"/>
    </row>
    <row r="84" spans="2:10" ht="14.25" customHeight="1">
      <c r="B84" s="154"/>
      <c r="C84" s="154"/>
      <c r="D84" s="196"/>
      <c r="E84" s="375"/>
      <c r="F84" s="382"/>
      <c r="G84" s="154"/>
      <c r="H84" s="154"/>
      <c r="I84" s="154"/>
      <c r="J84" s="194"/>
    </row>
    <row r="85" spans="2:10" ht="14.25" customHeight="1">
      <c r="B85" s="154"/>
      <c r="C85" s="154"/>
      <c r="D85" s="193" t="s">
        <v>330</v>
      </c>
      <c r="E85" s="375"/>
      <c r="F85" s="382"/>
      <c r="G85" s="154"/>
      <c r="H85" s="154"/>
      <c r="I85" s="154"/>
      <c r="J85" s="194"/>
    </row>
    <row r="86" spans="2:10" ht="14.25" customHeight="1">
      <c r="B86" s="154"/>
      <c r="C86" s="154"/>
      <c r="D86" s="218" t="s">
        <v>331</v>
      </c>
      <c r="E86" s="376"/>
      <c r="F86" s="10"/>
      <c r="G86" s="154"/>
      <c r="H86" s="154"/>
      <c r="I86" s="154"/>
      <c r="J86" s="194">
        <v>14</v>
      </c>
    </row>
    <row r="87" spans="2:10" ht="14.25" customHeight="1">
      <c r="B87" s="154"/>
      <c r="C87" s="154"/>
      <c r="D87" s="183" t="s">
        <v>31</v>
      </c>
      <c r="E87" s="370">
        <f>IF(Rent_Net=0,"",IF(Rent_Net&lt;0,0,Rent_Net))</f>
      </c>
      <c r="F87" s="10"/>
      <c r="G87" s="154"/>
      <c r="H87" s="154"/>
      <c r="I87" s="154"/>
      <c r="J87" s="194" t="s">
        <v>489</v>
      </c>
    </row>
    <row r="88" spans="2:10" ht="14.25" customHeight="1">
      <c r="B88" s="154"/>
      <c r="C88" s="154"/>
      <c r="D88" s="448" t="s">
        <v>32</v>
      </c>
      <c r="E88" s="382"/>
      <c r="F88" s="375"/>
      <c r="G88" s="154"/>
      <c r="H88" s="190" t="s">
        <v>107</v>
      </c>
      <c r="I88" s="154"/>
      <c r="J88" s="194"/>
    </row>
    <row r="89" spans="2:10" ht="14.25" customHeight="1">
      <c r="B89" s="154"/>
      <c r="C89" s="154"/>
      <c r="D89" s="218" t="s">
        <v>332</v>
      </c>
      <c r="E89" s="382"/>
      <c r="F89" s="375"/>
      <c r="G89" s="154"/>
      <c r="H89" s="190"/>
      <c r="I89" s="154"/>
      <c r="J89" s="194"/>
    </row>
    <row r="90" spans="2:10" ht="14.25" customHeight="1">
      <c r="B90" s="154"/>
      <c r="C90" s="154"/>
      <c r="D90" s="184"/>
      <c r="E90" s="382"/>
      <c r="F90" s="375"/>
      <c r="G90" s="154"/>
      <c r="H90" s="190"/>
      <c r="I90" s="154"/>
      <c r="J90" s="194"/>
    </row>
    <row r="91" spans="2:10" ht="14.25" customHeight="1">
      <c r="B91" s="154"/>
      <c r="C91" s="154"/>
      <c r="D91" s="131"/>
      <c r="E91" s="376"/>
      <c r="F91" s="382"/>
      <c r="G91" s="154"/>
      <c r="H91" s="190"/>
      <c r="I91" s="154"/>
      <c r="J91" s="194">
        <v>15</v>
      </c>
    </row>
    <row r="92" spans="2:10" ht="14.25" customHeight="1">
      <c r="B92" s="154"/>
      <c r="C92" s="154"/>
      <c r="D92" s="131"/>
      <c r="E92" s="376"/>
      <c r="F92" s="382"/>
      <c r="G92" s="154"/>
      <c r="H92" s="190"/>
      <c r="I92" s="154"/>
      <c r="J92" s="194"/>
    </row>
    <row r="93" spans="2:10" ht="14.25" customHeight="1">
      <c r="B93" s="154"/>
      <c r="C93" s="154"/>
      <c r="D93" s="131"/>
      <c r="E93" s="379"/>
      <c r="F93" s="368"/>
      <c r="G93" s="154"/>
      <c r="H93" s="190"/>
      <c r="I93" s="154"/>
      <c r="J93" s="194"/>
    </row>
    <row r="94" spans="2:10" ht="14.25" customHeight="1">
      <c r="B94" s="154"/>
      <c r="C94" s="154"/>
      <c r="D94" s="534"/>
      <c r="E94" s="543">
        <f>IF(SUM(E91:E93)=0,"",SUM(E91:E93))</f>
      </c>
      <c r="F94" s="369">
        <f>SUM(E86:E93)</f>
        <v>0</v>
      </c>
      <c r="G94" s="154"/>
      <c r="H94" s="190"/>
      <c r="I94" s="154"/>
      <c r="J94" s="194"/>
    </row>
    <row r="95" spans="2:10" ht="14.25" customHeight="1">
      <c r="B95" s="154"/>
      <c r="C95" s="154"/>
      <c r="D95" s="186" t="s">
        <v>333</v>
      </c>
      <c r="E95" s="536"/>
      <c r="F95" s="530">
        <f>+F83+F94</f>
        <v>0</v>
      </c>
      <c r="G95" s="154"/>
      <c r="H95" s="154" t="s">
        <v>99</v>
      </c>
      <c r="I95" s="154"/>
      <c r="J95" s="194">
        <v>16</v>
      </c>
    </row>
    <row r="96" spans="2:10" ht="14.25" customHeight="1">
      <c r="B96" s="154"/>
      <c r="C96" s="154"/>
      <c r="D96" s="196"/>
      <c r="E96" s="377"/>
      <c r="F96" s="382"/>
      <c r="G96" s="154"/>
      <c r="H96" s="154"/>
      <c r="I96" s="154"/>
      <c r="J96" s="194"/>
    </row>
    <row r="97" spans="2:10" ht="14.25" customHeight="1">
      <c r="B97" s="154"/>
      <c r="C97" s="154"/>
      <c r="D97" s="180" t="s">
        <v>136</v>
      </c>
      <c r="E97" s="376"/>
      <c r="F97" s="382"/>
      <c r="G97" s="154"/>
      <c r="H97" s="154"/>
      <c r="I97" s="154"/>
      <c r="J97" s="194"/>
    </row>
    <row r="98" spans="2:10" ht="14.25" customHeight="1">
      <c r="B98" s="154"/>
      <c r="C98" s="154"/>
      <c r="D98" s="193" t="s">
        <v>411</v>
      </c>
      <c r="E98" s="379"/>
      <c r="F98" s="368"/>
      <c r="G98" s="154"/>
      <c r="H98" s="154"/>
      <c r="I98" s="154"/>
      <c r="J98" s="584"/>
    </row>
    <row r="99" spans="2:10" ht="14.25" customHeight="1">
      <c r="B99" s="154"/>
      <c r="C99" s="154"/>
      <c r="D99" s="193" t="s">
        <v>409</v>
      </c>
      <c r="E99" s="381"/>
      <c r="F99" s="368"/>
      <c r="G99" s="154"/>
      <c r="H99" s="154"/>
      <c r="I99" s="154"/>
      <c r="J99" s="585"/>
    </row>
    <row r="100" spans="2:10" ht="14.25" customHeight="1">
      <c r="B100" s="154"/>
      <c r="C100" s="154"/>
      <c r="D100" s="196"/>
      <c r="E100" s="375"/>
      <c r="F100" s="382">
        <f>SUM(E97:E98)</f>
        <v>0</v>
      </c>
      <c r="G100" s="171"/>
      <c r="H100" s="154"/>
      <c r="I100" s="154"/>
      <c r="J100" s="194"/>
    </row>
    <row r="101" spans="2:10" ht="14.25" customHeight="1">
      <c r="B101" s="154"/>
      <c r="C101" s="154"/>
      <c r="D101" s="196"/>
      <c r="E101" s="537"/>
      <c r="F101" s="536">
        <f>+F95-F100</f>
        <v>0</v>
      </c>
      <c r="G101" s="171"/>
      <c r="H101" s="154"/>
      <c r="I101" s="154"/>
      <c r="J101" s="194"/>
    </row>
    <row r="102" spans="2:10" ht="14.25" customHeight="1">
      <c r="B102" s="154"/>
      <c r="C102" s="154"/>
      <c r="D102" s="193" t="s">
        <v>68</v>
      </c>
      <c r="E102" s="388"/>
      <c r="F102" s="395">
        <f>MAX(F95-F100,0)</f>
        <v>0</v>
      </c>
      <c r="G102" s="171"/>
      <c r="H102" s="190" t="s">
        <v>100</v>
      </c>
      <c r="I102" s="154"/>
      <c r="J102" s="194"/>
    </row>
    <row r="103" spans="2:10" s="127" customFormat="1" ht="14.25" customHeight="1">
      <c r="B103" s="175"/>
      <c r="C103" s="175"/>
      <c r="D103" s="196" t="s">
        <v>137</v>
      </c>
      <c r="E103" s="389"/>
      <c r="F103" s="367">
        <f>IF('Company''s Particulars'!E11&lt;&gt;"",(IF(E87=0,(IF(F102&lt;=100000,F102,(IF((100000+(0.5*(F102-100000)))&gt;200000,200000,ROUND(100000+(0.5*(F102-100000)),0))))),(IF((F102-(E85/(IF(F83&lt;0,0,F83)+F94)*F102))&lt;=100000,ROUND((F102-(E85/(IF(F83&lt;0,0,F83)+F94)*F102)),0),(IF((100000+(0.5*((F102-(E85/(IF(F83&lt;0,0,F83)+F94)*F102))-100000)))&gt;200000,200000,ROUND(100000+(0.5*((F102-(E85/(IF(F83&lt;0,0,F83)+F94)*F102))-100000)),0))))))),(IF(E85=0,(IF(F102&lt;=10000,ROUND((F102*0.75),0),(IF((7500+(0.5*(F102-10000)))&gt;152500,152500,ROUND(7500+(0.5*(F102-10000)),0))))),(IF((F102-(E85/(IF(F83&lt;0,0,F83)+F94)*F102))&lt;=10000,ROUND((F102-(E85/(IF(F83&lt;0,0,F83)+F94)*F102))*0.75,0),(IF((7500+(0.5*((F102-(E85/(IF(F83&lt;0,0,F83)+F94)*F102))-10000)))&gt;152500,152500,ROUND(7500+(0.5*((F102-(E85/(IF(F83&lt;0,0,F83)+F94)*F102))-10000)),0))))))))</f>
        <v>0</v>
      </c>
      <c r="G103" s="198"/>
      <c r="H103" s="199" t="s">
        <v>108</v>
      </c>
      <c r="I103" s="175"/>
      <c r="J103" s="197"/>
    </row>
    <row r="104" spans="2:10" ht="14.25" customHeight="1" thickBot="1">
      <c r="B104" s="154"/>
      <c r="C104" s="154"/>
      <c r="D104" s="180" t="s">
        <v>71</v>
      </c>
      <c r="E104" s="375"/>
      <c r="F104" s="366">
        <f>IF(ISERR(F102-(ROUND(F103,0))),0,(F102-(ROUND(F103,0))))</f>
        <v>0</v>
      </c>
      <c r="G104" s="171"/>
      <c r="H104" s="175"/>
      <c r="I104" s="154"/>
      <c r="J104" s="194"/>
    </row>
    <row r="105" spans="2:10" ht="14.25" customHeight="1" thickTop="1">
      <c r="B105" s="154"/>
      <c r="C105" s="154"/>
      <c r="D105" s="176"/>
      <c r="E105" s="371"/>
      <c r="F105" s="382"/>
      <c r="G105" s="154"/>
      <c r="H105" s="175"/>
      <c r="I105" s="154"/>
      <c r="J105" s="194"/>
    </row>
    <row r="106" spans="2:10" ht="14.25" customHeight="1">
      <c r="B106" s="154"/>
      <c r="C106" s="154"/>
      <c r="D106" s="180" t="s">
        <v>250</v>
      </c>
      <c r="E106" s="371"/>
      <c r="F106" s="399">
        <f>IF(ISERR((ROUND(F104,0)*0.17)),0,(ROUND(F104,0)*0.17))</f>
        <v>0</v>
      </c>
      <c r="G106" s="154"/>
      <c r="H106" s="154" t="s">
        <v>47</v>
      </c>
      <c r="I106" s="154"/>
      <c r="J106" s="194"/>
    </row>
    <row r="107" spans="2:10" ht="14.25" customHeight="1">
      <c r="B107" s="154"/>
      <c r="C107" s="154"/>
      <c r="D107" s="500" t="s">
        <v>364</v>
      </c>
      <c r="E107" s="371"/>
      <c r="F107" s="525">
        <f>IF(ROUND((F106*20%),2)&gt;10000,10000,ROUND((F106*20%),2))</f>
        <v>0</v>
      </c>
      <c r="G107" s="154"/>
      <c r="H107" s="154"/>
      <c r="I107" s="154"/>
      <c r="J107" s="194"/>
    </row>
    <row r="108" spans="2:10" ht="14.25" customHeight="1">
      <c r="B108" s="154"/>
      <c r="C108" s="154"/>
      <c r="D108" s="180"/>
      <c r="E108" s="371"/>
      <c r="F108" s="399">
        <f>IF(ISERR(F106-F107),0,(F106-F107))</f>
        <v>0</v>
      </c>
      <c r="G108" s="154"/>
      <c r="H108" s="154"/>
      <c r="I108" s="154"/>
      <c r="J108" s="194"/>
    </row>
    <row r="109" spans="2:10" ht="14.25" customHeight="1">
      <c r="B109" s="154"/>
      <c r="C109" s="154"/>
      <c r="D109" s="201" t="s">
        <v>168</v>
      </c>
      <c r="E109" s="371"/>
      <c r="F109" s="400"/>
      <c r="G109" s="154"/>
      <c r="H109" s="175"/>
      <c r="I109" s="154"/>
      <c r="J109" s="194"/>
    </row>
    <row r="110" spans="2:10" ht="14.25" customHeight="1" thickBot="1">
      <c r="B110" s="154"/>
      <c r="C110" s="154"/>
      <c r="D110" s="200" t="s">
        <v>242</v>
      </c>
      <c r="E110" s="371"/>
      <c r="F110" s="401">
        <f>IF(ISERR(F108-F109),0,(F108-F109))</f>
        <v>0</v>
      </c>
      <c r="G110" s="154"/>
      <c r="H110" s="175"/>
      <c r="I110" s="154"/>
      <c r="J110" s="194"/>
    </row>
    <row r="111" spans="2:10" ht="14.25" customHeight="1" thickTop="1">
      <c r="B111" s="154"/>
      <c r="C111" s="154"/>
      <c r="D111" s="201"/>
      <c r="E111" s="371"/>
      <c r="F111" s="371"/>
      <c r="G111" s="154"/>
      <c r="H111" s="175"/>
      <c r="I111" s="154"/>
      <c r="J111" s="192"/>
    </row>
    <row r="112" spans="2:10" s="127" customFormat="1" ht="14.25" customHeight="1">
      <c r="B112" s="175"/>
      <c r="C112" s="175"/>
      <c r="D112" s="203" t="s">
        <v>49</v>
      </c>
      <c r="E112" s="390"/>
      <c r="F112" s="391">
        <f>IF(TaxComp_AdjPLB4CA&gt;=0,(IF((TaxComp_AdjPLB4CA+TaxComp_SeparateSrcInc-(-TaxComp_BC+TaxComp_UnutilCA+TaxComp_CYCA+TaxComp_BA))&gt;=0,0,-TaxComp_BC+TaxComp_UnutilCA+TaxComp_CYCA+TaxComp_BA-TaxComp_AdjPLB4CA-TaxComp_SeparateSrcInc)),(IF((TaxComp_SeparateSrcInc)&gt;=(-TaxComp_BC+TaxComp_UnutilCA+TaxComp_CYCA+TaxComp_BA),0,-TaxComp_BC+TaxComp_UnutilCA+TaxComp_CYCA+TaxComp_BA-TaxComp_SeparateSrcInc)))</f>
        <v>0</v>
      </c>
      <c r="G112" s="204"/>
      <c r="H112" s="199" t="s">
        <v>51</v>
      </c>
      <c r="I112" s="175"/>
      <c r="J112" s="194">
        <v>17</v>
      </c>
    </row>
    <row r="113" spans="2:10" s="127" customFormat="1" ht="14.25" customHeight="1">
      <c r="B113" s="175"/>
      <c r="C113" s="175"/>
      <c r="D113" s="203"/>
      <c r="E113" s="390"/>
      <c r="F113" s="524"/>
      <c r="G113" s="204"/>
      <c r="H113" s="175"/>
      <c r="I113" s="175"/>
      <c r="J113" s="194"/>
    </row>
    <row r="114" spans="2:10" s="127" customFormat="1" ht="14.25" customHeight="1">
      <c r="B114" s="175"/>
      <c r="C114" s="175"/>
      <c r="D114" s="202" t="s">
        <v>48</v>
      </c>
      <c r="E114" s="390"/>
      <c r="F114" s="391">
        <f>IF(TaxComp_AdjPLB4CA+TaxComp_SeparateSrcInc-(-TaxComp_BC+TaxComp_UnutilCA+TaxComp_CYCA+TaxComp_BA)-TaxComp_Unutil_Loss&gt;=0,(0),IF(TaxComp_AdjPLB4CA&gt;=0,IF(TaxComp_AdjPLB4CA+TaxComp_SeparateSrcInc-(-TaxComp_BC+TaxComp_UnutilCA+TaxComp_CYCA+TaxComp_BA)&lt;0,TaxComp_Unutil_Loss,IF(TaxComp_AdjPLB4CA+TaxComp_SeparateSrcInc-(-TaxComp_BC+TaxComp_UnutilCA+TaxComp_CYCA+TaxComp_BA)-TaxComp_Unutil_Loss&lt;0,TaxComp_Unutil_Loss-(TaxComp_AdjPLB4CA+TaxComp_SeparateSrcInc-(-TaxComp_BC)-TaxComp_UnutilCA-TaxComp_CYCA-TaxComp_BA),0)),IF((TaxComp_SeparateSrcInc)&lt;=-TaxComp_BC+TaxComp_UnutilCA+TaxComp_CYCA+TaxComp_BA,ABS(TaxComp_AdjPLB4CA)+TaxComp_Unutil_Loss,IF((TaxComp_SeparateSrcInc)-(-TaxComp_BC+TaxComp_UnutilCA+TaxComp_CYCA+TaxComp_BA)-(ABS(TaxComp_AdjPLB4CA)+TaxComp_Unutil_Loss)&lt;0,(ABS(TaxComp_AdjPLB4CA)+TaxComp_Unutil_Loss)-((TaxComp_SeparateSrcInc)-(-TaxComp_BC+TaxComp_UnutilCA+TaxComp_CYCA+TaxComp_BA)),0))))</f>
        <v>0</v>
      </c>
      <c r="G114" s="204"/>
      <c r="H114" s="175"/>
      <c r="I114" s="175"/>
      <c r="J114" s="194">
        <v>18</v>
      </c>
    </row>
    <row r="115" spans="2:10" s="127" customFormat="1" ht="14.25" customHeight="1">
      <c r="B115" s="175"/>
      <c r="C115" s="175"/>
      <c r="D115" s="202"/>
      <c r="E115" s="390"/>
      <c r="F115" s="524"/>
      <c r="G115" s="204"/>
      <c r="H115" s="175"/>
      <c r="I115" s="175"/>
      <c r="J115" s="194"/>
    </row>
    <row r="116" spans="2:10" s="127" customFormat="1" ht="14.25" customHeight="1">
      <c r="B116" s="175"/>
      <c r="C116" s="175"/>
      <c r="D116" s="202" t="s">
        <v>50</v>
      </c>
      <c r="E116" s="390"/>
      <c r="F116" s="391">
        <f>IF(TaxComp_AfterDonations&gt;=0,0,IF((TaxComp_AdjPLB4CA+TaxComp_SeparateSrcInc-(-TaxComp_BC+TaxComp_UnutilCA+TaxComp_CYCA+TaxComp_BA)-TaxComp_Unutil_Loss)&gt;0,(TaxComp_UnutilDona+TaxComp_Donation)-(TaxComp_AdjPLB4CA+TaxComp_SeparateSrcInc-(-TaxComp_BC+TaxComp_UnutilCA+TaxComp_CYCA+TaxComp_BA)-TaxComp_Unutil_Loss),TaxComp_UnutilDona+TaxComp_Donation))</f>
        <v>0</v>
      </c>
      <c r="G116" s="204"/>
      <c r="H116" s="175"/>
      <c r="I116" s="175"/>
      <c r="J116" s="194"/>
    </row>
    <row r="117" spans="2:10" s="127" customFormat="1" ht="14.25" customHeight="1">
      <c r="B117" s="175"/>
      <c r="C117" s="175"/>
      <c r="D117" s="206"/>
      <c r="E117" s="411"/>
      <c r="F117" s="367"/>
      <c r="G117" s="410"/>
      <c r="H117" s="175"/>
      <c r="I117" s="175"/>
      <c r="J117" s="194"/>
    </row>
    <row r="118" spans="2:10" ht="14.25" customHeight="1">
      <c r="B118" s="154"/>
      <c r="C118" s="154"/>
      <c r="D118" s="201"/>
      <c r="E118" s="371"/>
      <c r="F118" s="371"/>
      <c r="G118" s="154"/>
      <c r="H118" s="175"/>
      <c r="I118" s="154"/>
      <c r="J118" s="154"/>
    </row>
    <row r="119" spans="2:10" ht="14.25" customHeight="1">
      <c r="B119" s="154"/>
      <c r="C119" s="154"/>
      <c r="D119" s="205"/>
      <c r="E119" s="371"/>
      <c r="F119" s="371"/>
      <c r="G119" s="154"/>
      <c r="H119" s="175"/>
      <c r="I119" s="154"/>
      <c r="J119" s="154"/>
    </row>
    <row r="120" spans="2:10" ht="14.25" customHeight="1">
      <c r="B120" s="154"/>
      <c r="C120" s="154"/>
      <c r="D120" s="201"/>
      <c r="E120" s="371"/>
      <c r="F120" s="371"/>
      <c r="G120" s="154"/>
      <c r="H120" s="175"/>
      <c r="I120" s="154"/>
      <c r="J120" s="154"/>
    </row>
    <row r="121" spans="2:10" ht="14.25" customHeight="1">
      <c r="B121" s="154"/>
      <c r="C121" s="154"/>
      <c r="D121" s="200"/>
      <c r="E121" s="371"/>
      <c r="F121" s="371"/>
      <c r="G121" s="154"/>
      <c r="H121" s="175"/>
      <c r="I121" s="154"/>
      <c r="J121" s="154"/>
    </row>
    <row r="122" spans="2:10" ht="15" customHeight="1" hidden="1">
      <c r="B122" s="155"/>
      <c r="C122" s="155"/>
      <c r="D122" s="206"/>
      <c r="E122" s="371"/>
      <c r="F122" s="371"/>
      <c r="G122" s="154"/>
      <c r="H122" s="175"/>
      <c r="I122" s="154"/>
      <c r="J122" s="154"/>
    </row>
    <row r="123" spans="2:10" ht="15" customHeight="1" hidden="1">
      <c r="B123" s="155"/>
      <c r="C123" s="155"/>
      <c r="D123" s="207"/>
      <c r="E123" s="371"/>
      <c r="F123" s="371"/>
      <c r="G123" s="154"/>
      <c r="H123" s="175"/>
      <c r="I123" s="154"/>
      <c r="J123" s="154"/>
    </row>
    <row r="124" spans="2:10" ht="15" customHeight="1" hidden="1">
      <c r="B124" s="154"/>
      <c r="C124" s="154"/>
      <c r="D124" s="176"/>
      <c r="E124" s="371"/>
      <c r="F124" s="371"/>
      <c r="G124" s="154"/>
      <c r="H124" s="175"/>
      <c r="I124" s="154"/>
      <c r="J124" s="154"/>
    </row>
    <row r="125" spans="2:10" ht="15" customHeight="1" hidden="1">
      <c r="B125" s="154"/>
      <c r="C125" s="154"/>
      <c r="D125" s="176"/>
      <c r="E125" s="371"/>
      <c r="F125" s="371"/>
      <c r="G125" s="154"/>
      <c r="H125" s="175"/>
      <c r="I125" s="154"/>
      <c r="J125" s="154"/>
    </row>
    <row r="126" spans="2:10" ht="15" customHeight="1" hidden="1">
      <c r="B126" s="154"/>
      <c r="C126" s="154"/>
      <c r="D126" s="176"/>
      <c r="E126" s="371"/>
      <c r="F126" s="371"/>
      <c r="G126" s="154"/>
      <c r="H126" s="175"/>
      <c r="I126" s="154"/>
      <c r="J126" s="154"/>
    </row>
    <row r="127" spans="2:10" ht="14.25" customHeight="1" hidden="1">
      <c r="B127" s="154"/>
      <c r="C127" s="154"/>
      <c r="D127" s="176"/>
      <c r="E127" s="371"/>
      <c r="F127" s="371"/>
      <c r="G127" s="154"/>
      <c r="H127" s="175"/>
      <c r="I127" s="154"/>
      <c r="J127" s="154"/>
    </row>
    <row r="128" spans="2:10" ht="15" customHeight="1" hidden="1">
      <c r="B128" s="154"/>
      <c r="C128" s="154"/>
      <c r="D128" s="208" t="s">
        <v>127</v>
      </c>
      <c r="E128" s="371"/>
      <c r="F128" s="371"/>
      <c r="G128" s="154"/>
      <c r="H128" s="175"/>
      <c r="I128" s="154"/>
      <c r="J128" s="154"/>
    </row>
    <row r="129" spans="2:10" ht="14.25" customHeight="1" hidden="1">
      <c r="B129" s="154"/>
      <c r="C129" s="154"/>
      <c r="D129" s="209" t="s">
        <v>202</v>
      </c>
      <c r="E129" s="371"/>
      <c r="F129" s="371"/>
      <c r="G129" s="154"/>
      <c r="H129" s="175"/>
      <c r="I129" s="154"/>
      <c r="J129" s="154"/>
    </row>
    <row r="130" spans="2:10" ht="14.25" customHeight="1" hidden="1">
      <c r="B130" s="154"/>
      <c r="C130" s="175" t="s">
        <v>111</v>
      </c>
      <c r="D130" s="209" t="s">
        <v>203</v>
      </c>
      <c r="E130" s="371"/>
      <c r="F130" s="371"/>
      <c r="G130" s="154"/>
      <c r="H130" s="175"/>
      <c r="I130" s="154"/>
      <c r="J130" s="154"/>
    </row>
    <row r="131" spans="2:10" ht="14.25" customHeight="1" hidden="1">
      <c r="B131" s="154"/>
      <c r="C131" s="175" t="s">
        <v>78</v>
      </c>
      <c r="D131" s="209" t="s">
        <v>109</v>
      </c>
      <c r="E131" s="371"/>
      <c r="F131" s="371"/>
      <c r="G131" s="154"/>
      <c r="H131" s="175"/>
      <c r="I131" s="154"/>
      <c r="J131" s="154"/>
    </row>
    <row r="132" spans="2:10" ht="14.25" customHeight="1" hidden="1">
      <c r="B132" s="154"/>
      <c r="C132" s="175" t="s">
        <v>110</v>
      </c>
      <c r="D132" s="209" t="s">
        <v>204</v>
      </c>
      <c r="E132" s="371"/>
      <c r="F132" s="371"/>
      <c r="G132" s="154"/>
      <c r="H132" s="175"/>
      <c r="I132" s="154"/>
      <c r="J132" s="154"/>
    </row>
    <row r="133" spans="2:10" ht="14.25" customHeight="1" hidden="1">
      <c r="B133" s="154"/>
      <c r="C133" s="175" t="s">
        <v>112</v>
      </c>
      <c r="D133" s="209" t="s">
        <v>205</v>
      </c>
      <c r="E133" s="371"/>
      <c r="F133" s="371"/>
      <c r="G133" s="154"/>
      <c r="H133" s="175"/>
      <c r="I133" s="154"/>
      <c r="J133" s="154"/>
    </row>
    <row r="134" spans="2:10" ht="14.25" customHeight="1" hidden="1">
      <c r="B134" s="154"/>
      <c r="C134" s="175" t="s">
        <v>79</v>
      </c>
      <c r="D134" s="209" t="s">
        <v>115</v>
      </c>
      <c r="E134" s="371"/>
      <c r="F134" s="371"/>
      <c r="G134" s="154"/>
      <c r="H134" s="175"/>
      <c r="I134" s="154"/>
      <c r="J134" s="154"/>
    </row>
    <row r="135" spans="2:10" ht="14.25" customHeight="1" hidden="1">
      <c r="B135" s="154"/>
      <c r="C135" s="175" t="s">
        <v>80</v>
      </c>
      <c r="D135" s="209" t="s">
        <v>206</v>
      </c>
      <c r="E135" s="371"/>
      <c r="F135" s="371"/>
      <c r="G135" s="154"/>
      <c r="H135" s="175"/>
      <c r="I135" s="154"/>
      <c r="J135" s="154"/>
    </row>
    <row r="136" spans="2:10" ht="14.25" customHeight="1" hidden="1">
      <c r="B136" s="154"/>
      <c r="C136" s="175" t="s">
        <v>113</v>
      </c>
      <c r="D136" s="209" t="s">
        <v>207</v>
      </c>
      <c r="E136" s="371"/>
      <c r="F136" s="371"/>
      <c r="G136" s="154"/>
      <c r="H136" s="175"/>
      <c r="I136" s="154"/>
      <c r="J136" s="154"/>
    </row>
    <row r="137" spans="2:10" ht="14.25" customHeight="1" hidden="1">
      <c r="B137" s="154"/>
      <c r="C137" s="175" t="s">
        <v>114</v>
      </c>
      <c r="D137" s="209" t="s">
        <v>116</v>
      </c>
      <c r="E137" s="371"/>
      <c r="F137" s="371"/>
      <c r="G137" s="154"/>
      <c r="H137" s="175"/>
      <c r="I137" s="154"/>
      <c r="J137" s="154"/>
    </row>
    <row r="138" spans="2:10" ht="14.25" customHeight="1" hidden="1">
      <c r="B138" s="154"/>
      <c r="C138" s="154"/>
      <c r="D138" s="209"/>
      <c r="E138" s="371"/>
      <c r="F138" s="371"/>
      <c r="G138" s="154"/>
      <c r="H138" s="175"/>
      <c r="I138" s="154"/>
      <c r="J138" s="154"/>
    </row>
    <row r="139" spans="2:10" ht="15" customHeight="1" hidden="1">
      <c r="B139" s="154"/>
      <c r="C139" s="154"/>
      <c r="D139" s="208" t="s">
        <v>128</v>
      </c>
      <c r="E139" s="371"/>
      <c r="F139" s="371"/>
      <c r="G139" s="154"/>
      <c r="H139" s="175"/>
      <c r="I139" s="154"/>
      <c r="J139" s="154"/>
    </row>
    <row r="140" spans="2:10" ht="14.25" customHeight="1" hidden="1">
      <c r="B140" s="154"/>
      <c r="C140" s="154"/>
      <c r="D140" s="209" t="s">
        <v>208</v>
      </c>
      <c r="E140" s="371"/>
      <c r="F140" s="371"/>
      <c r="G140" s="154"/>
      <c r="H140" s="175"/>
      <c r="I140" s="154"/>
      <c r="J140" s="154"/>
    </row>
    <row r="141" spans="2:10" ht="14.25" customHeight="1" hidden="1">
      <c r="B141" s="154"/>
      <c r="C141" s="175" t="s">
        <v>110</v>
      </c>
      <c r="D141" s="209" t="s">
        <v>118</v>
      </c>
      <c r="E141" s="371"/>
      <c r="F141" s="371"/>
      <c r="G141" s="154"/>
      <c r="H141" s="175"/>
      <c r="I141" s="154"/>
      <c r="J141" s="154"/>
    </row>
    <row r="142" spans="2:10" ht="14.25" customHeight="1" hidden="1">
      <c r="B142" s="154"/>
      <c r="C142" s="175" t="s">
        <v>117</v>
      </c>
      <c r="D142" s="209" t="s">
        <v>209</v>
      </c>
      <c r="E142" s="371"/>
      <c r="F142" s="371"/>
      <c r="G142" s="154"/>
      <c r="H142" s="175"/>
      <c r="I142" s="154"/>
      <c r="J142" s="154"/>
    </row>
    <row r="143" spans="2:10" ht="14.25" customHeight="1" hidden="1">
      <c r="B143" s="154"/>
      <c r="C143" s="175" t="s">
        <v>113</v>
      </c>
      <c r="D143" s="209" t="s">
        <v>120</v>
      </c>
      <c r="E143" s="371"/>
      <c r="F143" s="371"/>
      <c r="G143" s="154"/>
      <c r="H143" s="175"/>
      <c r="I143" s="154"/>
      <c r="J143" s="154"/>
    </row>
    <row r="144" spans="2:10" ht="14.25" customHeight="1" hidden="1">
      <c r="B144" s="154"/>
      <c r="C144" s="175" t="s">
        <v>119</v>
      </c>
      <c r="D144" s="209" t="s">
        <v>210</v>
      </c>
      <c r="E144" s="371"/>
      <c r="F144" s="371"/>
      <c r="G144" s="154"/>
      <c r="H144" s="175"/>
      <c r="I144" s="154"/>
      <c r="J144" s="154"/>
    </row>
    <row r="145" spans="2:10" ht="14.25" customHeight="1" hidden="1">
      <c r="B145" s="154"/>
      <c r="C145" s="154"/>
      <c r="D145" s="209"/>
      <c r="E145" s="371"/>
      <c r="F145" s="371"/>
      <c r="G145" s="154"/>
      <c r="H145" s="175"/>
      <c r="I145" s="154"/>
      <c r="J145" s="154"/>
    </row>
    <row r="146" spans="2:10" ht="15" customHeight="1" hidden="1">
      <c r="B146" s="154"/>
      <c r="C146" s="154"/>
      <c r="D146" s="208" t="s">
        <v>129</v>
      </c>
      <c r="E146" s="371"/>
      <c r="F146" s="371"/>
      <c r="G146" s="154"/>
      <c r="H146" s="175"/>
      <c r="I146" s="154"/>
      <c r="J146" s="154"/>
    </row>
    <row r="147" spans="2:10" ht="14.25" customHeight="1" hidden="1">
      <c r="B147" s="154"/>
      <c r="C147" s="154"/>
      <c r="D147" s="209" t="s">
        <v>211</v>
      </c>
      <c r="E147" s="371"/>
      <c r="F147" s="371"/>
      <c r="G147" s="154"/>
      <c r="H147" s="175"/>
      <c r="I147" s="154"/>
      <c r="J147" s="154"/>
    </row>
    <row r="148" spans="2:10" ht="14.25" customHeight="1" hidden="1">
      <c r="B148" s="154"/>
      <c r="C148" s="175" t="s">
        <v>110</v>
      </c>
      <c r="D148" s="209" t="s">
        <v>121</v>
      </c>
      <c r="E148" s="371"/>
      <c r="F148" s="371"/>
      <c r="G148" s="154"/>
      <c r="H148" s="175"/>
      <c r="I148" s="154"/>
      <c r="J148" s="154"/>
    </row>
    <row r="149" spans="2:10" ht="14.25" customHeight="1" hidden="1">
      <c r="B149" s="154"/>
      <c r="C149" s="175" t="s">
        <v>122</v>
      </c>
      <c r="D149" s="209" t="s">
        <v>212</v>
      </c>
      <c r="E149" s="371"/>
      <c r="F149" s="371"/>
      <c r="G149" s="154"/>
      <c r="H149" s="175"/>
      <c r="I149" s="154"/>
      <c r="J149" s="154"/>
    </row>
    <row r="150" spans="2:10" ht="14.25" customHeight="1" hidden="1">
      <c r="B150" s="154"/>
      <c r="C150" s="175" t="s">
        <v>113</v>
      </c>
      <c r="D150" s="209" t="s">
        <v>123</v>
      </c>
      <c r="E150" s="371"/>
      <c r="F150" s="371"/>
      <c r="G150" s="154"/>
      <c r="H150" s="175"/>
      <c r="I150" s="154"/>
      <c r="J150" s="154"/>
    </row>
    <row r="151" spans="2:10" ht="14.25" customHeight="1" hidden="1">
      <c r="B151" s="154"/>
      <c r="C151" s="175" t="s">
        <v>124</v>
      </c>
      <c r="D151" s="209" t="s">
        <v>213</v>
      </c>
      <c r="E151" s="371"/>
      <c r="F151" s="371"/>
      <c r="G151" s="154"/>
      <c r="H151" s="175"/>
      <c r="I151" s="154"/>
      <c r="J151" s="154"/>
    </row>
    <row r="152" spans="2:10" ht="14.25" customHeight="1" hidden="1">
      <c r="B152" s="154"/>
      <c r="C152" s="175" t="s">
        <v>114</v>
      </c>
      <c r="D152" s="209" t="s">
        <v>214</v>
      </c>
      <c r="E152" s="371"/>
      <c r="F152" s="371"/>
      <c r="G152" s="154"/>
      <c r="H152" s="175"/>
      <c r="I152" s="154"/>
      <c r="J152" s="154"/>
    </row>
    <row r="153" spans="2:10" ht="14.25" customHeight="1" hidden="1">
      <c r="B153" s="154"/>
      <c r="C153" s="175" t="s">
        <v>125</v>
      </c>
      <c r="D153" s="209" t="s">
        <v>126</v>
      </c>
      <c r="E153" s="371"/>
      <c r="F153" s="371"/>
      <c r="G153" s="154"/>
      <c r="H153" s="175"/>
      <c r="I153" s="154"/>
      <c r="J153" s="154"/>
    </row>
    <row r="154" spans="2:10" ht="14.25" customHeight="1" hidden="1">
      <c r="B154" s="154"/>
      <c r="C154" s="154"/>
      <c r="D154" s="209"/>
      <c r="E154" s="371"/>
      <c r="F154" s="371"/>
      <c r="G154" s="154"/>
      <c r="H154" s="175"/>
      <c r="I154" s="154"/>
      <c r="J154" s="154"/>
    </row>
    <row r="155" spans="2:10" ht="15" customHeight="1" hidden="1">
      <c r="B155" s="154"/>
      <c r="C155" s="154"/>
      <c r="D155" s="208" t="s">
        <v>130</v>
      </c>
      <c r="E155" s="371"/>
      <c r="F155" s="371"/>
      <c r="G155" s="154"/>
      <c r="H155" s="175"/>
      <c r="I155" s="154"/>
      <c r="J155" s="154"/>
    </row>
    <row r="156" spans="2:10" ht="14.25" customHeight="1" hidden="1">
      <c r="B156" s="154"/>
      <c r="C156" s="154"/>
      <c r="D156" s="209" t="s">
        <v>215</v>
      </c>
      <c r="E156" s="371"/>
      <c r="F156" s="371"/>
      <c r="G156" s="154"/>
      <c r="H156" s="175"/>
      <c r="I156" s="154"/>
      <c r="J156" s="154"/>
    </row>
    <row r="157" spans="2:10" ht="14.25" customHeight="1" hidden="1">
      <c r="B157" s="154"/>
      <c r="C157" s="175" t="s">
        <v>110</v>
      </c>
      <c r="D157" s="209" t="s">
        <v>132</v>
      </c>
      <c r="E157" s="371"/>
      <c r="F157" s="371"/>
      <c r="G157" s="154"/>
      <c r="H157" s="175"/>
      <c r="I157" s="154"/>
      <c r="J157" s="154"/>
    </row>
    <row r="158" spans="2:10" ht="14.25" customHeight="1" hidden="1">
      <c r="B158" s="154"/>
      <c r="C158" s="175" t="s">
        <v>122</v>
      </c>
      <c r="D158" s="209" t="s">
        <v>216</v>
      </c>
      <c r="E158" s="371"/>
      <c r="F158" s="371"/>
      <c r="G158" s="154"/>
      <c r="H158" s="175"/>
      <c r="I158" s="154"/>
      <c r="J158" s="154"/>
    </row>
    <row r="159" spans="2:10" ht="14.25" customHeight="1" hidden="1">
      <c r="B159" s="154"/>
      <c r="C159" s="175" t="s">
        <v>113</v>
      </c>
      <c r="D159" s="209" t="s">
        <v>131</v>
      </c>
      <c r="E159" s="371"/>
      <c r="F159" s="371"/>
      <c r="G159" s="154"/>
      <c r="H159" s="175"/>
      <c r="I159" s="154"/>
      <c r="J159" s="154"/>
    </row>
    <row r="160" spans="2:10" ht="14.25" customHeight="1" hidden="1">
      <c r="B160" s="154"/>
      <c r="C160" s="154"/>
      <c r="D160" s="209"/>
      <c r="E160" s="371"/>
      <c r="F160" s="371"/>
      <c r="G160" s="154"/>
      <c r="H160" s="175"/>
      <c r="I160" s="154"/>
      <c r="J160" s="154"/>
    </row>
    <row r="161" spans="2:10" ht="15" customHeight="1" hidden="1">
      <c r="B161" s="154"/>
      <c r="C161" s="154"/>
      <c r="D161" s="208" t="s">
        <v>69</v>
      </c>
      <c r="E161" s="371"/>
      <c r="F161" s="371"/>
      <c r="G161" s="154"/>
      <c r="H161" s="175"/>
      <c r="I161" s="154"/>
      <c r="J161" s="154"/>
    </row>
    <row r="162" spans="2:10" ht="14.25" customHeight="1" hidden="1">
      <c r="B162" s="154"/>
      <c r="C162" s="154"/>
      <c r="D162" s="209" t="s">
        <v>217</v>
      </c>
      <c r="E162" s="371"/>
      <c r="F162" s="371"/>
      <c r="G162" s="154"/>
      <c r="H162" s="175"/>
      <c r="I162" s="154"/>
      <c r="J162" s="154"/>
    </row>
    <row r="163" spans="2:10" ht="14.25" customHeight="1" hidden="1">
      <c r="B163" s="154"/>
      <c r="C163" s="175" t="s">
        <v>110</v>
      </c>
      <c r="D163" s="209" t="s">
        <v>218</v>
      </c>
      <c r="E163" s="371"/>
      <c r="F163" s="371"/>
      <c r="G163" s="154"/>
      <c r="H163" s="175"/>
      <c r="I163" s="154"/>
      <c r="J163" s="154"/>
    </row>
    <row r="164" spans="2:10" ht="14.25" customHeight="1" hidden="1">
      <c r="B164" s="154"/>
      <c r="C164" s="175" t="s">
        <v>113</v>
      </c>
      <c r="D164" s="209" t="s">
        <v>219</v>
      </c>
      <c r="E164" s="371"/>
      <c r="F164" s="371"/>
      <c r="G164" s="154"/>
      <c r="H164" s="175"/>
      <c r="I164" s="154"/>
      <c r="J164" s="154"/>
    </row>
    <row r="165" spans="2:10" ht="14.25" customHeight="1" hidden="1">
      <c r="B165" s="154"/>
      <c r="C165" s="175" t="s">
        <v>114</v>
      </c>
      <c r="D165" s="209" t="s">
        <v>70</v>
      </c>
      <c r="E165" s="371"/>
      <c r="F165" s="371"/>
      <c r="G165" s="154"/>
      <c r="H165" s="175"/>
      <c r="I165" s="154"/>
      <c r="J165" s="154"/>
    </row>
    <row r="166" spans="2:10" ht="14.25" customHeight="1" hidden="1">
      <c r="B166" s="154"/>
      <c r="C166" s="154"/>
      <c r="D166" s="209"/>
      <c r="E166" s="371"/>
      <c r="F166" s="371"/>
      <c r="G166" s="154"/>
      <c r="H166" s="175"/>
      <c r="I166" s="154"/>
      <c r="J166" s="154"/>
    </row>
    <row r="167" spans="2:10" ht="15" customHeight="1" hidden="1">
      <c r="B167" s="154"/>
      <c r="C167" s="154"/>
      <c r="D167" s="208" t="s">
        <v>138</v>
      </c>
      <c r="E167" s="371"/>
      <c r="F167" s="371"/>
      <c r="G167" s="154"/>
      <c r="H167" s="175"/>
      <c r="I167" s="154"/>
      <c r="J167" s="154"/>
    </row>
    <row r="168" spans="2:10" ht="14.25" customHeight="1" hidden="1">
      <c r="B168" s="154"/>
      <c r="C168" s="154"/>
      <c r="D168" s="209" t="s">
        <v>220</v>
      </c>
      <c r="E168" s="371"/>
      <c r="F168" s="371"/>
      <c r="G168" s="154"/>
      <c r="H168" s="175"/>
      <c r="I168" s="154"/>
      <c r="J168" s="154"/>
    </row>
    <row r="169" spans="2:10" ht="14.25" customHeight="1" hidden="1">
      <c r="B169" s="154"/>
      <c r="C169" s="175" t="s">
        <v>110</v>
      </c>
      <c r="D169" s="209" t="s">
        <v>221</v>
      </c>
      <c r="E169" s="371"/>
      <c r="F169" s="371"/>
      <c r="G169" s="154"/>
      <c r="H169" s="175"/>
      <c r="I169" s="154"/>
      <c r="J169" s="154"/>
    </row>
    <row r="170" spans="2:10" ht="14.25" customHeight="1" hidden="1">
      <c r="B170" s="154"/>
      <c r="C170" s="175" t="s">
        <v>113</v>
      </c>
      <c r="D170" s="209" t="s">
        <v>222</v>
      </c>
      <c r="E170" s="371"/>
      <c r="F170" s="371"/>
      <c r="G170" s="154"/>
      <c r="H170" s="175"/>
      <c r="I170" s="154"/>
      <c r="J170" s="154"/>
    </row>
    <row r="171" spans="2:10" ht="14.25" customHeight="1" hidden="1">
      <c r="B171" s="154"/>
      <c r="C171" s="175" t="s">
        <v>114</v>
      </c>
      <c r="D171" s="209" t="s">
        <v>223</v>
      </c>
      <c r="E171" s="371"/>
      <c r="F171" s="371"/>
      <c r="G171" s="154"/>
      <c r="H171" s="175"/>
      <c r="I171" s="154"/>
      <c r="J171" s="154"/>
    </row>
    <row r="172" spans="2:10" ht="14.25" customHeight="1" hidden="1">
      <c r="B172" s="154"/>
      <c r="C172" s="175" t="s">
        <v>125</v>
      </c>
      <c r="D172" s="209" t="s">
        <v>139</v>
      </c>
      <c r="E172" s="371"/>
      <c r="F172" s="371"/>
      <c r="G172" s="154"/>
      <c r="H172" s="175"/>
      <c r="I172" s="154"/>
      <c r="J172" s="154"/>
    </row>
    <row r="173" spans="2:10" ht="14.25" customHeight="1" hidden="1">
      <c r="B173" s="154"/>
      <c r="C173" s="154"/>
      <c r="D173" s="176"/>
      <c r="E173" s="371"/>
      <c r="F173" s="371"/>
      <c r="G173" s="154"/>
      <c r="H173" s="175"/>
      <c r="I173" s="154"/>
      <c r="J173" s="154"/>
    </row>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sheetData>
  <sheetProtection password="85BE" sheet="1" objects="1" scenarios="1"/>
  <mergeCells count="5">
    <mergeCell ref="B1:F1"/>
    <mergeCell ref="B3:C3"/>
    <mergeCell ref="B4:C4"/>
    <mergeCell ref="B5:C5"/>
    <mergeCell ref="J98:J99"/>
  </mergeCells>
  <dataValidations count="10">
    <dataValidation type="custom" allowBlank="1" showErrorMessage="1" error="The deduction is subject to an expenditure cap of $150,000 for every 3-year period. Please review your claim." sqref="F64">
      <formula1>AND(NOT(ISERROR(F65)),F64&lt;=50000)</formula1>
    </dataValidation>
    <dataValidation type="decimal" allowBlank="1" showErrorMessage="1" error="You may enter number with up to 2 decimals, e.g. 100.50. No negative number allowed." sqref="F107">
      <formula1>0</formula1>
      <formula2>9999999999</formula2>
    </dataValidation>
    <dataValidation type="whole" allowBlank="1" showErrorMessage="1" error="Please enter whole number and ignore the decimals, e.g. 1,000. No negative number allowed." sqref="F84 E99 E62:E63 E37 F100 E66:E70">
      <formula1>0</formula1>
      <formula2>9999999999</formula2>
    </dataValidation>
    <dataValidation type="whole" allowBlank="1" showInputMessage="1" showErrorMessage="1" prompt="Please ensure that the brought forward figure corresponds to the amount shown in the latest copy of the previous YA's Notice of Assessment." error="Please enter whole number and ignore the decimals, e.g. 1,000. No negative number allowed." sqref="F81 E97 E75">
      <formula1>0</formula1>
      <formula2>999999999999999000000</formula2>
    </dataValidation>
    <dataValidation type="whole" operator="greaterThanOrEqual" allowBlank="1" showErrorMessage="1" error="Enter a value greater than 0, i.e. no negative figure." sqref="E78:E79">
      <formula1>0</formula1>
    </dataValidation>
    <dataValidation allowBlank="1" showErrorMessage="1" sqref="C36:C37 C50:C51"/>
    <dataValidation type="whole" allowBlank="1" showErrorMessage="1" error="Please enter whole number and ignore the decimals, e.g. 1,000 or -2,000" sqref="F8">
      <formula1>-999999999999999000000</formula1>
      <formula2>999999999999999000000</formula2>
    </dataValidation>
    <dataValidation type="whole" allowBlank="1" showErrorMessage="1" error="Please enter whole number and ignore the decimals, e.g. 1,000. No negative number allowed." sqref="E11:E12 E15:E18 E52:E55 E27:E31 E34 E23:E24 E58:E61 F67 F69 E91:E93 E86 E21 E38:E49 E98">
      <formula1>0</formula1>
      <formula2>999999999999999000000</formula2>
    </dataValidation>
    <dataValidation type="decimal" allowBlank="1" showErrorMessage="1" error="You may enter number with up to 2 decimals, e.g. 100.50. No negative number allowed." sqref="F109">
      <formula1>0</formula1>
      <formula2>999999999999999000000</formula2>
    </dataValidation>
    <dataValidation allowBlank="1" showErrorMessage="1" error="Please enter whole number and ignore the decimals, e.g. 1,000. No negative number allowed." sqref="E22 E35"/>
  </dataValidations>
  <hyperlinks>
    <hyperlink ref="D73" location="CA_NEW" display="(Click here to enter details of capital allowance claim)"/>
    <hyperlink ref="D51" location="'Interest Adjustment Schedule'!A1" display="(Click here to enter details and calculate the interest adjustment)"/>
    <hyperlink ref="D88" location="'Rental income Schedule'!A1" display="(Click here to enter details and calculate the net rental income)"/>
    <hyperlink ref="D37" location="Medical_Rem" display="(Click here to enter details and calculate any disallowable medical expense)"/>
    <hyperlink ref="D65" location="RR_Date" display="(Click here to enter details of R&amp;R claim)"/>
  </hyperlinks>
  <printOptions/>
  <pageMargins left="0.25" right="0.25" top="0.36" bottom="0.7" header="0.2" footer="0.16"/>
  <pageSetup horizontalDpi="300" verticalDpi="300" orientation="landscape" paperSize="9" scale="81" r:id="rId2"/>
  <drawing r:id="rId1"/>
</worksheet>
</file>

<file path=xl/worksheets/sheet6.xml><?xml version="1.0" encoding="utf-8"?>
<worksheet xmlns="http://schemas.openxmlformats.org/spreadsheetml/2006/main" xmlns:r="http://schemas.openxmlformats.org/officeDocument/2006/relationships">
  <sheetPr codeName="Sheet4"/>
  <dimension ref="A2:F39"/>
  <sheetViews>
    <sheetView showGridLines="0" showRowColHeaders="0" zoomScalePageLayoutView="0" workbookViewId="0" topLeftCell="A1">
      <selection activeCell="D14" sqref="D14:E14"/>
    </sheetView>
  </sheetViews>
  <sheetFormatPr defaultColWidth="0" defaultRowHeight="12.75" zeroHeight="1"/>
  <cols>
    <col min="1" max="1" width="3.28125" style="3" customWidth="1"/>
    <col min="2" max="2" width="4.28125" style="3" customWidth="1"/>
    <col min="3" max="3" width="43.8515625" style="3" customWidth="1"/>
    <col min="4" max="4" width="22.00390625" style="3" customWidth="1"/>
    <col min="5" max="5" width="21.28125" style="3" customWidth="1"/>
    <col min="6" max="6" width="1.7109375" style="3" customWidth="1"/>
    <col min="7" max="7" width="8.57421875" style="3" customWidth="1"/>
    <col min="8" max="8" width="1.7109375" style="3" customWidth="1"/>
    <col min="9" max="255" width="9.140625" style="3" hidden="1" customWidth="1"/>
    <col min="256" max="16384" width="5.57421875" style="3" hidden="1" customWidth="1"/>
  </cols>
  <sheetData>
    <row r="1" ht="14.25" customHeight="1"/>
    <row r="2" spans="1:5" s="6" customFormat="1" ht="20.25">
      <c r="A2" s="5"/>
      <c r="B2" s="52" t="s">
        <v>42</v>
      </c>
      <c r="C2" s="130"/>
      <c r="D2" s="12"/>
      <c r="E2" s="12"/>
    </row>
    <row r="3" spans="2:5" s="6" customFormat="1" ht="15">
      <c r="B3" s="12"/>
      <c r="C3" s="12"/>
      <c r="D3" s="12"/>
      <c r="E3" s="12"/>
    </row>
    <row r="4" spans="1:6" s="8" customFormat="1" ht="15.75">
      <c r="A4" s="7"/>
      <c r="B4" s="15" t="s">
        <v>140</v>
      </c>
      <c r="C4" s="15"/>
      <c r="D4" s="586">
        <f>IF('Company''s Particulars'!E4="","",'Company''s Particulars'!E4)</f>
      </c>
      <c r="E4" s="587"/>
      <c r="F4" s="588"/>
    </row>
    <row r="5" spans="1:6" s="6" customFormat="1" ht="15.75">
      <c r="A5" s="7"/>
      <c r="B5" s="15" t="s">
        <v>403</v>
      </c>
      <c r="C5" s="15"/>
      <c r="D5" s="589">
        <f>IF('Company''s Particulars'!E6="","",'Company''s Particulars'!E6)</f>
      </c>
      <c r="E5" s="590"/>
      <c r="F5" s="591"/>
    </row>
    <row r="6" spans="1:6" s="6" customFormat="1" ht="15.75">
      <c r="A6" s="7"/>
      <c r="B6" s="15" t="s">
        <v>58</v>
      </c>
      <c r="C6" s="15"/>
      <c r="D6" s="460">
        <f>IF('Company''s Particulars'!E8="","",'Company''s Particulars'!E8)</f>
        <v>2019</v>
      </c>
      <c r="E6" s="461"/>
      <c r="F6" s="462"/>
    </row>
    <row r="7" spans="1:5" s="6" customFormat="1" ht="16.5" thickBot="1">
      <c r="A7" s="7"/>
      <c r="B7" s="15"/>
      <c r="C7" s="15"/>
      <c r="D7" s="36"/>
      <c r="E7" s="12"/>
    </row>
    <row r="8" spans="1:6" s="6" customFormat="1" ht="15.75">
      <c r="A8" s="7"/>
      <c r="B8" s="37" t="s">
        <v>145</v>
      </c>
      <c r="C8" s="38"/>
      <c r="D8" s="39"/>
      <c r="E8" s="39"/>
      <c r="F8" s="215"/>
    </row>
    <row r="9" spans="1:6" s="6" customFormat="1" ht="15.75">
      <c r="A9" s="7"/>
      <c r="B9" s="40"/>
      <c r="C9" s="41"/>
      <c r="D9" s="42"/>
      <c r="E9" s="42"/>
      <c r="F9" s="216"/>
    </row>
    <row r="10" spans="1:6" s="6" customFormat="1" ht="48.75" customHeight="1">
      <c r="A10" s="7"/>
      <c r="B10" s="43">
        <v>1</v>
      </c>
      <c r="C10" s="592" t="s">
        <v>229</v>
      </c>
      <c r="D10" s="592"/>
      <c r="E10" s="592"/>
      <c r="F10" s="216"/>
    </row>
    <row r="11" spans="1:6" s="6" customFormat="1" ht="48" customHeight="1">
      <c r="A11" s="7"/>
      <c r="B11" s="43">
        <v>2</v>
      </c>
      <c r="C11" s="592" t="s">
        <v>451</v>
      </c>
      <c r="D11" s="592"/>
      <c r="E11" s="592"/>
      <c r="F11" s="216"/>
    </row>
    <row r="12" spans="1:6" s="6" customFormat="1" ht="16.5" thickBot="1">
      <c r="A12" s="7"/>
      <c r="B12" s="44"/>
      <c r="C12" s="45"/>
      <c r="D12" s="46"/>
      <c r="E12" s="46"/>
      <c r="F12" s="217"/>
    </row>
    <row r="13" spans="2:5" ht="16.5">
      <c r="B13" s="12"/>
      <c r="C13" s="26"/>
      <c r="D13" s="12"/>
      <c r="E13" s="12"/>
    </row>
    <row r="14" spans="2:5" ht="16.5">
      <c r="B14" s="12"/>
      <c r="C14" s="19" t="s">
        <v>143</v>
      </c>
      <c r="D14" s="593"/>
      <c r="E14" s="593"/>
    </row>
    <row r="15" spans="2:5" ht="16.5">
      <c r="B15" s="12"/>
      <c r="C15" s="19"/>
      <c r="D15" s="47"/>
      <c r="E15" s="47"/>
    </row>
    <row r="16" spans="2:5" ht="16.5">
      <c r="B16" s="12"/>
      <c r="C16" s="19" t="s">
        <v>43</v>
      </c>
      <c r="D16" s="463"/>
      <c r="E16" s="24"/>
    </row>
    <row r="17" spans="2:5" ht="16.5">
      <c r="B17" s="12"/>
      <c r="C17" s="12"/>
      <c r="D17" s="24"/>
      <c r="E17" s="24"/>
    </row>
    <row r="18" spans="2:5" ht="16.5">
      <c r="B18" s="12"/>
      <c r="C18" s="19" t="s">
        <v>44</v>
      </c>
      <c r="D18" s="463"/>
      <c r="E18" s="24"/>
    </row>
    <row r="19" spans="2:5" ht="16.5">
      <c r="B19" s="12"/>
      <c r="C19" s="12"/>
      <c r="D19" s="47"/>
      <c r="E19" s="24"/>
    </row>
    <row r="20" spans="2:5" ht="16.5">
      <c r="B20" s="12"/>
      <c r="C20" s="12"/>
      <c r="D20" s="32" t="s">
        <v>72</v>
      </c>
      <c r="E20" s="32" t="s">
        <v>72</v>
      </c>
    </row>
    <row r="21" spans="2:5" ht="16.5">
      <c r="B21" s="12"/>
      <c r="C21" s="12"/>
      <c r="D21" s="48"/>
      <c r="E21" s="48"/>
    </row>
    <row r="22" spans="2:5" ht="16.5">
      <c r="B22" s="12"/>
      <c r="C22" s="17" t="s">
        <v>13</v>
      </c>
      <c r="D22" s="256"/>
      <c r="E22" s="255"/>
    </row>
    <row r="23" spans="2:5" ht="16.5">
      <c r="B23" s="12"/>
      <c r="C23" s="12"/>
      <c r="D23" s="257"/>
      <c r="E23" s="256"/>
    </row>
    <row r="24" spans="2:5" ht="16.5">
      <c r="B24" s="12"/>
      <c r="C24" s="16" t="s">
        <v>381</v>
      </c>
      <c r="D24" s="256"/>
      <c r="E24" s="256"/>
    </row>
    <row r="25" spans="2:5" ht="16.5">
      <c r="B25" s="12"/>
      <c r="C25" s="49" t="s">
        <v>14</v>
      </c>
      <c r="D25" s="255"/>
      <c r="E25" s="256"/>
    </row>
    <row r="26" spans="2:5" ht="16.5">
      <c r="B26" s="12"/>
      <c r="C26" s="49" t="s">
        <v>27</v>
      </c>
      <c r="D26" s="255"/>
      <c r="E26" s="256"/>
    </row>
    <row r="27" spans="2:5" ht="16.5">
      <c r="B27" s="12"/>
      <c r="C27" s="49" t="s">
        <v>28</v>
      </c>
      <c r="D27" s="255"/>
      <c r="E27" s="256"/>
    </row>
    <row r="28" spans="2:5" ht="16.5">
      <c r="B28" s="12"/>
      <c r="C28" s="49" t="s">
        <v>29</v>
      </c>
      <c r="D28" s="255"/>
      <c r="E28" s="256"/>
    </row>
    <row r="29" spans="2:5" ht="16.5">
      <c r="B29" s="12"/>
      <c r="C29" s="50" t="s">
        <v>46</v>
      </c>
      <c r="D29" s="255"/>
      <c r="E29" s="256"/>
    </row>
    <row r="30" spans="2:5" ht="16.5">
      <c r="B30" s="12"/>
      <c r="C30" s="50" t="s">
        <v>45</v>
      </c>
      <c r="D30" s="258"/>
      <c r="E30" s="256"/>
    </row>
    <row r="31" spans="2:5" ht="16.5">
      <c r="B31" s="12"/>
      <c r="C31" s="50"/>
      <c r="D31" s="259"/>
      <c r="E31" s="256"/>
    </row>
    <row r="32" spans="2:5" ht="16.5">
      <c r="B32" s="12"/>
      <c r="C32" s="469"/>
      <c r="D32" s="471"/>
      <c r="E32" s="256"/>
    </row>
    <row r="33" spans="2:5" ht="16.5">
      <c r="B33" s="12"/>
      <c r="C33" s="469"/>
      <c r="D33" s="471"/>
      <c r="E33" s="256"/>
    </row>
    <row r="34" spans="2:5" ht="17.25" thickBot="1">
      <c r="B34" s="12"/>
      <c r="C34" s="469"/>
      <c r="D34" s="471"/>
      <c r="E34" s="260">
        <f>SUM(D25:D34)</f>
        <v>0</v>
      </c>
    </row>
    <row r="35" spans="2:5" ht="17.25" thickBot="1">
      <c r="B35" s="12"/>
      <c r="C35" s="16" t="s">
        <v>31</v>
      </c>
      <c r="D35" s="256"/>
      <c r="E35" s="261">
        <f>MAX(0,IF(ISERR(ROUNDDOWN(E22-E34,0)),"",ROUNDDOWN(E22-E34,0)))</f>
        <v>0</v>
      </c>
    </row>
    <row r="36" spans="2:5" ht="17.25" thickTop="1">
      <c r="B36" s="12"/>
      <c r="C36" s="12"/>
      <c r="D36" s="51"/>
      <c r="E36" s="12"/>
    </row>
    <row r="37" spans="2:5" ht="16.5">
      <c r="B37" s="12"/>
      <c r="C37" s="12"/>
      <c r="D37" s="12"/>
      <c r="E37" s="12"/>
    </row>
    <row r="38" spans="2:5" ht="16.5">
      <c r="B38" s="12"/>
      <c r="C38" s="562"/>
      <c r="D38" s="562"/>
      <c r="E38" s="562"/>
    </row>
    <row r="39" spans="2:5" ht="16.5">
      <c r="B39" s="12"/>
      <c r="C39" s="12"/>
      <c r="D39" s="12"/>
      <c r="E39" s="12"/>
    </row>
  </sheetData>
  <sheetProtection password="85BE" sheet="1" objects="1" scenarios="1"/>
  <mergeCells count="6">
    <mergeCell ref="D4:F4"/>
    <mergeCell ref="D5:F5"/>
    <mergeCell ref="C10:E10"/>
    <mergeCell ref="C38:E38"/>
    <mergeCell ref="D14:E14"/>
    <mergeCell ref="C11:E11"/>
  </mergeCells>
  <dataValidations count="3">
    <dataValidation type="whole" operator="greaterThanOrEqual" allowBlank="1" showErrorMessage="1" error="Please enter numbers only, e.g. 1,000" sqref="D30:D31">
      <formula1>0</formula1>
    </dataValidation>
    <dataValidation type="whole" operator="greaterThanOrEqual" allowBlank="1" showErrorMessage="1" error="Please enter whole number and ignore the decimals, e.g. 1,000. No negative number allowed." sqref="E22 D25:D29">
      <formula1>0</formula1>
    </dataValidation>
    <dataValidation type="whole" operator="greaterThanOrEqual" allowBlank="1" showInputMessage="1" showErrorMessage="1" sqref="E35 D32:D34">
      <formula1>0</formula1>
    </dataValidation>
  </dataValidations>
  <printOptions/>
  <pageMargins left="0.25" right="0.25" top="0.36" bottom="0.27" header="0.2" footer="0.16"/>
  <pageSetup horizontalDpi="600" verticalDpi="600" orientation="portrait" paperSize="9" scale="90" r:id="rId4"/>
  <drawing r:id="rId3"/>
  <legacyDrawing r:id="rId2"/>
</worksheet>
</file>

<file path=xl/worksheets/sheet7.xml><?xml version="1.0" encoding="utf-8"?>
<worksheet xmlns="http://schemas.openxmlformats.org/spreadsheetml/2006/main" xmlns:r="http://schemas.openxmlformats.org/officeDocument/2006/relationships">
  <sheetPr codeName="Sheet5"/>
  <dimension ref="A2:G46"/>
  <sheetViews>
    <sheetView showGridLines="0" showRowColHeaders="0" zoomScalePageLayoutView="0" workbookViewId="0" topLeftCell="A1">
      <selection activeCell="E9" sqref="E9"/>
    </sheetView>
  </sheetViews>
  <sheetFormatPr defaultColWidth="0" defaultRowHeight="12.75" zeroHeight="1"/>
  <cols>
    <col min="1" max="1" width="4.28125" style="10" customWidth="1"/>
    <col min="2" max="2" width="40.57421875" style="10" customWidth="1"/>
    <col min="3" max="3" width="10.28125" style="10" customWidth="1"/>
    <col min="4" max="4" width="13.28125" style="10" customWidth="1"/>
    <col min="5" max="5" width="15.57421875" style="10" customWidth="1"/>
    <col min="6" max="6" width="14.421875" style="10" customWidth="1"/>
    <col min="7" max="7" width="4.28125" style="10" customWidth="1"/>
    <col min="8" max="16384" width="9.140625" style="10" hidden="1" customWidth="1"/>
  </cols>
  <sheetData>
    <row r="1" ht="14.25"/>
    <row r="2" ht="20.25">
      <c r="B2" s="52" t="s">
        <v>41</v>
      </c>
    </row>
    <row r="3" ht="15">
      <c r="A3" s="23"/>
    </row>
    <row r="4" spans="2:6" s="9" customFormat="1" ht="15.75">
      <c r="B4" s="15" t="s">
        <v>140</v>
      </c>
      <c r="C4" s="595">
        <f>IF('Company''s Particulars'!E4="","",'Company''s Particulars'!E4)</f>
      </c>
      <c r="D4" s="596"/>
      <c r="E4" s="596"/>
      <c r="F4" s="597"/>
    </row>
    <row r="5" spans="2:6" s="9" customFormat="1" ht="15.75">
      <c r="B5" s="15" t="s">
        <v>403</v>
      </c>
      <c r="C5" s="598">
        <f>IF('Company''s Particulars'!E6="","",'Company''s Particulars'!E6)</f>
      </c>
      <c r="D5" s="599"/>
      <c r="E5" s="599"/>
      <c r="F5" s="600"/>
    </row>
    <row r="6" spans="2:7" s="9" customFormat="1" ht="15.75">
      <c r="B6" s="15" t="s">
        <v>58</v>
      </c>
      <c r="C6" s="601">
        <f>IF('Company''s Particulars'!E8="","",'Company''s Particulars'!E8)</f>
        <v>2019</v>
      </c>
      <c r="D6" s="602"/>
      <c r="E6" s="602"/>
      <c r="F6" s="603"/>
      <c r="G6" s="54"/>
    </row>
    <row r="7" spans="1:7" s="9" customFormat="1" ht="15.75">
      <c r="A7" s="55"/>
      <c r="B7" s="15"/>
      <c r="C7" s="35"/>
      <c r="D7" s="36"/>
      <c r="E7" s="12"/>
      <c r="F7" s="58"/>
      <c r="G7" s="53"/>
    </row>
    <row r="8" spans="1:6" ht="15.75">
      <c r="A8" s="56"/>
      <c r="B8" s="59" t="s">
        <v>16</v>
      </c>
      <c r="C8" s="60"/>
      <c r="D8" s="51"/>
      <c r="E8" s="61"/>
      <c r="F8" s="12"/>
    </row>
    <row r="9" spans="1:6" ht="15">
      <c r="A9" s="56"/>
      <c r="B9" s="51" t="s">
        <v>17</v>
      </c>
      <c r="D9" s="51"/>
      <c r="E9" s="255"/>
      <c r="F9" s="12"/>
    </row>
    <row r="10" spans="1:6" ht="15">
      <c r="A10" s="56"/>
      <c r="B10" s="51" t="s">
        <v>18</v>
      </c>
      <c r="D10" s="51"/>
      <c r="E10" s="255"/>
      <c r="F10" s="12"/>
    </row>
    <row r="11" spans="1:6" ht="15">
      <c r="A11" s="56"/>
      <c r="B11" s="51" t="s">
        <v>103</v>
      </c>
      <c r="D11" s="51"/>
      <c r="E11" s="255"/>
      <c r="F11" s="12"/>
    </row>
    <row r="12" spans="1:6" ht="15">
      <c r="A12" s="56"/>
      <c r="B12" s="51" t="s">
        <v>102</v>
      </c>
      <c r="D12" s="51"/>
      <c r="E12" s="255"/>
      <c r="F12" s="12"/>
    </row>
    <row r="13" spans="1:6" ht="15">
      <c r="A13" s="56"/>
      <c r="B13" s="51" t="s">
        <v>101</v>
      </c>
      <c r="D13" s="51"/>
      <c r="E13" s="255"/>
      <c r="F13" s="12"/>
    </row>
    <row r="14" spans="1:6" ht="15">
      <c r="A14" s="56"/>
      <c r="B14" s="51" t="s">
        <v>163</v>
      </c>
      <c r="D14" s="51"/>
      <c r="E14" s="255"/>
      <c r="F14" s="12"/>
    </row>
    <row r="15" spans="1:6" ht="15">
      <c r="A15" s="56"/>
      <c r="B15" s="51" t="s">
        <v>104</v>
      </c>
      <c r="D15" s="51"/>
      <c r="E15" s="255"/>
      <c r="F15" s="12"/>
    </row>
    <row r="16" spans="1:6" ht="15">
      <c r="A16" s="56"/>
      <c r="B16" s="51" t="s">
        <v>106</v>
      </c>
      <c r="D16" s="51"/>
      <c r="E16" s="255"/>
      <c r="F16" s="12"/>
    </row>
    <row r="17" spans="1:6" ht="15.75" thickBot="1">
      <c r="A17" s="56"/>
      <c r="B17" s="51" t="s">
        <v>19</v>
      </c>
      <c r="D17" s="51"/>
      <c r="E17" s="262">
        <f>IF(SUM(E9:E16)=0,0,SUM(E9:E16))</f>
        <v>0</v>
      </c>
      <c r="F17" s="12"/>
    </row>
    <row r="18" spans="1:6" ht="15.75" thickTop="1">
      <c r="A18" s="56"/>
      <c r="B18" s="51"/>
      <c r="C18" s="60"/>
      <c r="D18" s="51"/>
      <c r="E18" s="263"/>
      <c r="F18" s="12"/>
    </row>
    <row r="19" spans="1:6" ht="15.75">
      <c r="A19" s="56"/>
      <c r="B19" s="59" t="s">
        <v>20</v>
      </c>
      <c r="C19" s="60"/>
      <c r="D19" s="42"/>
      <c r="E19" s="263"/>
      <c r="F19" s="12"/>
    </row>
    <row r="20" spans="1:6" ht="15">
      <c r="A20" s="56"/>
      <c r="B20" s="51" t="s">
        <v>17</v>
      </c>
      <c r="D20" s="42"/>
      <c r="E20" s="255"/>
      <c r="F20" s="12"/>
    </row>
    <row r="21" spans="1:6" ht="15">
      <c r="A21" s="56"/>
      <c r="B21" s="51" t="s">
        <v>18</v>
      </c>
      <c r="D21" s="42"/>
      <c r="E21" s="255"/>
      <c r="F21" s="12"/>
    </row>
    <row r="22" spans="1:6" ht="15">
      <c r="A22" s="56"/>
      <c r="B22" s="51" t="s">
        <v>103</v>
      </c>
      <c r="D22" s="42"/>
      <c r="E22" s="255"/>
      <c r="F22" s="12"/>
    </row>
    <row r="23" spans="1:6" ht="15">
      <c r="A23" s="56"/>
      <c r="B23" s="51" t="s">
        <v>253</v>
      </c>
      <c r="D23" s="42"/>
      <c r="E23" s="255"/>
      <c r="F23" s="12"/>
    </row>
    <row r="24" spans="1:6" ht="15">
      <c r="A24" s="56"/>
      <c r="B24" s="51" t="s">
        <v>254</v>
      </c>
      <c r="D24" s="51"/>
      <c r="E24" s="255"/>
      <c r="F24" s="12"/>
    </row>
    <row r="25" spans="1:6" ht="15">
      <c r="A25" s="56"/>
      <c r="B25" s="51" t="s">
        <v>105</v>
      </c>
      <c r="D25" s="51"/>
      <c r="E25" s="255"/>
      <c r="F25" s="12"/>
    </row>
    <row r="26" spans="1:6" ht="15">
      <c r="A26" s="56"/>
      <c r="B26" s="51" t="s">
        <v>21</v>
      </c>
      <c r="D26" s="51"/>
      <c r="E26" s="255"/>
      <c r="F26" s="12"/>
    </row>
    <row r="27" spans="1:6" ht="15">
      <c r="A27" s="56"/>
      <c r="B27" s="12" t="s">
        <v>106</v>
      </c>
      <c r="D27" s="51"/>
      <c r="E27" s="255"/>
      <c r="F27" s="12"/>
    </row>
    <row r="28" spans="1:6" ht="15.75" thickBot="1">
      <c r="A28" s="56"/>
      <c r="B28" s="51" t="s">
        <v>19</v>
      </c>
      <c r="D28" s="51"/>
      <c r="E28" s="262">
        <f>IF(SUM(E20:E27)=0,0,SUM(E20:E27))</f>
        <v>0</v>
      </c>
      <c r="F28" s="12"/>
    </row>
    <row r="29" spans="1:6" ht="15.75" thickTop="1">
      <c r="A29" s="56"/>
      <c r="B29" s="51"/>
      <c r="C29" s="60"/>
      <c r="D29" s="51"/>
      <c r="E29" s="263"/>
      <c r="F29" s="12"/>
    </row>
    <row r="30" spans="1:6" ht="15.75">
      <c r="A30" s="56"/>
      <c r="B30" s="59" t="s">
        <v>412</v>
      </c>
      <c r="C30" s="60"/>
      <c r="D30" s="42"/>
      <c r="E30" s="263"/>
      <c r="F30" s="12"/>
    </row>
    <row r="31" spans="1:6" ht="15">
      <c r="A31" s="56"/>
      <c r="B31" s="51" t="s">
        <v>22</v>
      </c>
      <c r="D31" s="51"/>
      <c r="E31" s="255"/>
      <c r="F31" s="12"/>
    </row>
    <row r="32" spans="1:6" ht="15">
      <c r="A32" s="56"/>
      <c r="B32" s="51" t="s">
        <v>146</v>
      </c>
      <c r="D32" s="51"/>
      <c r="E32" s="255"/>
      <c r="F32" s="12"/>
    </row>
    <row r="33" spans="1:6" ht="15">
      <c r="A33" s="56"/>
      <c r="B33" s="51" t="s">
        <v>147</v>
      </c>
      <c r="D33" s="51"/>
      <c r="E33" s="255"/>
      <c r="F33" s="12"/>
    </row>
    <row r="34" spans="1:6" ht="15">
      <c r="A34" s="56"/>
      <c r="B34" s="12" t="s">
        <v>106</v>
      </c>
      <c r="D34" s="51"/>
      <c r="E34" s="255"/>
      <c r="F34" s="12"/>
    </row>
    <row r="35" spans="1:6" ht="15.75" thickBot="1">
      <c r="A35" s="56"/>
      <c r="B35" s="51" t="s">
        <v>19</v>
      </c>
      <c r="D35" s="51"/>
      <c r="E35" s="262">
        <f>IF(SUM(E31:E34)=0,0,SUM(E31:E34))</f>
        <v>0</v>
      </c>
      <c r="F35" s="51"/>
    </row>
    <row r="36" spans="1:6" ht="16.5" thickBot="1" thickTop="1">
      <c r="A36" s="56"/>
      <c r="B36" s="51"/>
      <c r="C36" s="61"/>
      <c r="D36" s="51"/>
      <c r="E36" s="61"/>
      <c r="F36" s="63"/>
    </row>
    <row r="37" spans="1:6" ht="15.75">
      <c r="A37" s="56"/>
      <c r="B37" s="64" t="s">
        <v>23</v>
      </c>
      <c r="C37" s="65"/>
      <c r="D37" s="65"/>
      <c r="E37" s="65"/>
      <c r="F37" s="66"/>
    </row>
    <row r="38" spans="1:7" ht="15">
      <c r="A38" s="56"/>
      <c r="B38" s="67"/>
      <c r="C38" s="62"/>
      <c r="D38" s="42"/>
      <c r="E38" s="62"/>
      <c r="F38" s="68"/>
      <c r="G38" s="56"/>
    </row>
    <row r="39" spans="1:7" ht="17.25">
      <c r="A39" s="56"/>
      <c r="B39" s="264">
        <f>E17</f>
        <v>0</v>
      </c>
      <c r="C39" s="265" t="s">
        <v>11</v>
      </c>
      <c r="D39" s="266">
        <f>E35</f>
        <v>0</v>
      </c>
      <c r="E39" s="265" t="s">
        <v>24</v>
      </c>
      <c r="F39" s="393">
        <f>IF(ISERROR(ROUNDDOWN(B39/B40*D39,0)),0,IF((B39/B40*D39)&gt;E35,0,(ROUNDDOWN(B39/B40*D39,0))))</f>
        <v>0</v>
      </c>
      <c r="G39" s="57"/>
    </row>
    <row r="40" spans="1:7" ht="15">
      <c r="A40" s="56"/>
      <c r="B40" s="267">
        <f>E28</f>
        <v>0</v>
      </c>
      <c r="C40" s="265"/>
      <c r="D40" s="268"/>
      <c r="E40" s="265"/>
      <c r="F40" s="269"/>
      <c r="G40" s="57"/>
    </row>
    <row r="41" spans="1:6" ht="15.75" thickBot="1">
      <c r="A41" s="56" t="s">
        <v>25</v>
      </c>
      <c r="B41" s="133"/>
      <c r="C41" s="69"/>
      <c r="D41" s="70"/>
      <c r="E41" s="69"/>
      <c r="F41" s="71"/>
    </row>
    <row r="42" spans="2:6" ht="15">
      <c r="B42" s="12"/>
      <c r="C42" s="12"/>
      <c r="D42" s="12"/>
      <c r="E42" s="12"/>
      <c r="F42" s="12"/>
    </row>
    <row r="43" spans="2:6" ht="15">
      <c r="B43" s="12"/>
      <c r="C43" s="12"/>
      <c r="D43" s="12"/>
      <c r="E43" s="12"/>
      <c r="F43" s="12"/>
    </row>
    <row r="44" spans="2:6" ht="15">
      <c r="B44" s="12"/>
      <c r="C44" s="12"/>
      <c r="D44" s="594"/>
      <c r="E44" s="594"/>
      <c r="F44" s="594"/>
    </row>
    <row r="45" spans="2:6" ht="15">
      <c r="B45" s="12"/>
      <c r="C45" s="12"/>
      <c r="D45" s="12"/>
      <c r="E45" s="12"/>
      <c r="F45" s="12"/>
    </row>
    <row r="46" spans="2:6" ht="15">
      <c r="B46" s="12"/>
      <c r="D46" s="12"/>
      <c r="E46" s="12"/>
      <c r="F46" s="12"/>
    </row>
  </sheetData>
  <sheetProtection password="85BE" sheet="1" objects="1" scenarios="1"/>
  <mergeCells count="4">
    <mergeCell ref="D44:F44"/>
    <mergeCell ref="C4:F4"/>
    <mergeCell ref="C5:F5"/>
    <mergeCell ref="C6:F6"/>
  </mergeCells>
  <dataValidations count="1">
    <dataValidation type="whole" operator="greaterThanOrEqual" allowBlank="1" showErrorMessage="1" error="Please enter whole number and ignore the decimals, e.g. 1,000. No negative number allowed." sqref="E31:E34 E9:E16 E20:E27">
      <formula1>0</formula1>
    </dataValidation>
  </dataValidations>
  <printOptions/>
  <pageMargins left="0.5" right="0.5" top="0.36" bottom="0.27" header="0.2" footer="0.16"/>
  <pageSetup horizontalDpi="300" verticalDpi="300" orientation="portrait" paperSize="9" scale="90" r:id="rId4"/>
  <drawing r:id="rId3"/>
  <legacyDrawing r:id="rId2"/>
</worksheet>
</file>

<file path=xl/worksheets/sheet8.xml><?xml version="1.0" encoding="utf-8"?>
<worksheet xmlns="http://schemas.openxmlformats.org/spreadsheetml/2006/main" xmlns:r="http://schemas.openxmlformats.org/officeDocument/2006/relationships">
  <sheetPr codeName="Sheet17"/>
  <dimension ref="A2:K34"/>
  <sheetViews>
    <sheetView showGridLines="0" showRowColHeaders="0" zoomScalePageLayoutView="0" workbookViewId="0" topLeftCell="A1">
      <selection activeCell="J9" sqref="J9"/>
    </sheetView>
  </sheetViews>
  <sheetFormatPr defaultColWidth="0" defaultRowHeight="16.5" customHeight="1" zeroHeight="1"/>
  <cols>
    <col min="1" max="1" width="3.00390625" style="472" customWidth="1"/>
    <col min="2" max="2" width="11.28125" style="472" customWidth="1"/>
    <col min="3" max="3" width="31.7109375" style="472" customWidth="1"/>
    <col min="4" max="4" width="9.140625" style="472" customWidth="1"/>
    <col min="5" max="5" width="11.00390625" style="472" bestFit="1" customWidth="1"/>
    <col min="6" max="7" width="9.140625" style="472" customWidth="1"/>
    <col min="8" max="8" width="4.7109375" style="472" customWidth="1"/>
    <col min="9" max="9" width="9.140625" style="472" customWidth="1"/>
    <col min="10" max="10" width="5.28125" style="472" customWidth="1"/>
    <col min="11" max="11" width="3.00390625" style="472" customWidth="1"/>
    <col min="12" max="16384" width="9.140625" style="473" hidden="1" customWidth="1"/>
  </cols>
  <sheetData>
    <row r="1" ht="16.5"/>
    <row r="2" spans="1:11" ht="20.25">
      <c r="A2" s="474"/>
      <c r="B2" s="475" t="s">
        <v>288</v>
      </c>
      <c r="C2" s="474"/>
      <c r="D2" s="474"/>
      <c r="E2" s="474"/>
      <c r="F2" s="474"/>
      <c r="G2" s="474"/>
      <c r="H2" s="474"/>
      <c r="I2" s="474"/>
      <c r="J2" s="474"/>
      <c r="K2" s="476"/>
    </row>
    <row r="3" spans="1:11" ht="16.5">
      <c r="A3" s="474"/>
      <c r="B3" s="477"/>
      <c r="C3" s="474"/>
      <c r="D3" s="474"/>
      <c r="E3" s="474"/>
      <c r="F3" s="474"/>
      <c r="G3" s="474"/>
      <c r="H3" s="474"/>
      <c r="I3" s="474"/>
      <c r="J3" s="474"/>
      <c r="K3" s="476"/>
    </row>
    <row r="4" spans="1:11" ht="16.5">
      <c r="A4" s="474"/>
      <c r="B4" s="478" t="s">
        <v>140</v>
      </c>
      <c r="C4" s="474"/>
      <c r="D4" s="595">
        <f>IF('Company''s Particulars'!E4="","",'Company''s Particulars'!E4)</f>
      </c>
      <c r="E4" s="596"/>
      <c r="F4" s="596"/>
      <c r="G4" s="597"/>
      <c r="H4" s="474"/>
      <c r="I4" s="474"/>
      <c r="J4" s="474"/>
      <c r="K4" s="476"/>
    </row>
    <row r="5" spans="1:11" ht="16.5">
      <c r="A5" s="474"/>
      <c r="B5" s="478" t="s">
        <v>403</v>
      </c>
      <c r="C5" s="474"/>
      <c r="D5" s="598">
        <f>IF('Company''s Particulars'!E6="","",'Company''s Particulars'!E6)</f>
      </c>
      <c r="E5" s="599"/>
      <c r="F5" s="599"/>
      <c r="G5" s="600"/>
      <c r="H5" s="474"/>
      <c r="I5" s="474"/>
      <c r="J5" s="474"/>
      <c r="K5" s="476"/>
    </row>
    <row r="6" spans="1:11" ht="16.5">
      <c r="A6" s="474"/>
      <c r="B6" s="478" t="s">
        <v>58</v>
      </c>
      <c r="C6" s="474"/>
      <c r="D6" s="601">
        <f>IF('Company''s Particulars'!E8="","",'Company''s Particulars'!E8)</f>
        <v>2019</v>
      </c>
      <c r="E6" s="602"/>
      <c r="F6" s="602"/>
      <c r="G6" s="603"/>
      <c r="H6" s="474"/>
      <c r="I6" s="474"/>
      <c r="J6" s="474"/>
      <c r="K6" s="476"/>
    </row>
    <row r="7" spans="1:11" ht="16.5">
      <c r="A7" s="474"/>
      <c r="B7" s="474"/>
      <c r="C7" s="474"/>
      <c r="D7" s="474"/>
      <c r="E7" s="474"/>
      <c r="F7" s="474"/>
      <c r="G7" s="479"/>
      <c r="H7" s="474"/>
      <c r="I7" s="474"/>
      <c r="J7" s="474"/>
      <c r="K7" s="476"/>
    </row>
    <row r="8" spans="1:11" ht="15.75">
      <c r="A8" s="474"/>
      <c r="B8" s="480" t="s">
        <v>224</v>
      </c>
      <c r="C8" s="481"/>
      <c r="D8" s="481"/>
      <c r="E8" s="481"/>
      <c r="F8" s="481"/>
      <c r="G8" s="474"/>
      <c r="H8" s="474"/>
      <c r="I8" s="474"/>
      <c r="J8" s="482"/>
      <c r="K8" s="474"/>
    </row>
    <row r="9" spans="1:11" ht="15">
      <c r="A9" s="474"/>
      <c r="B9" s="483" t="s">
        <v>239</v>
      </c>
      <c r="C9" s="474"/>
      <c r="D9" s="474"/>
      <c r="E9" s="474"/>
      <c r="F9" s="474"/>
      <c r="G9" s="474"/>
      <c r="H9" s="474"/>
      <c r="I9" s="474"/>
      <c r="J9" s="484"/>
      <c r="K9" s="474"/>
    </row>
    <row r="10" spans="1:11" ht="15">
      <c r="A10" s="474"/>
      <c r="B10" s="474"/>
      <c r="C10" s="474"/>
      <c r="D10" s="474"/>
      <c r="E10" s="474"/>
      <c r="F10" s="474"/>
      <c r="G10" s="474"/>
      <c r="H10" s="474"/>
      <c r="I10" s="474"/>
      <c r="J10" s="474"/>
      <c r="K10" s="474"/>
    </row>
    <row r="11" spans="1:11" ht="15">
      <c r="A11" s="474"/>
      <c r="B11" s="474" t="s">
        <v>243</v>
      </c>
      <c r="C11" s="474"/>
      <c r="D11" s="474"/>
      <c r="E11" s="474"/>
      <c r="F11" s="474"/>
      <c r="G11" s="474"/>
      <c r="H11" s="474"/>
      <c r="I11" s="474"/>
      <c r="J11" s="484"/>
      <c r="K11" s="474"/>
    </row>
    <row r="12" spans="1:11" ht="16.5">
      <c r="A12" s="474"/>
      <c r="B12" s="485"/>
      <c r="C12" s="486"/>
      <c r="D12" s="486"/>
      <c r="E12" s="486"/>
      <c r="F12" s="486"/>
      <c r="G12" s="474"/>
      <c r="H12" s="474"/>
      <c r="I12" s="474"/>
      <c r="J12" s="474"/>
      <c r="K12" s="476"/>
    </row>
    <row r="13" spans="1:11" ht="16.5">
      <c r="A13" s="474"/>
      <c r="B13" s="474"/>
      <c r="C13" s="474"/>
      <c r="D13" s="474"/>
      <c r="E13" s="474"/>
      <c r="F13" s="474"/>
      <c r="G13" s="474"/>
      <c r="H13" s="474"/>
      <c r="I13" s="474"/>
      <c r="J13" s="474"/>
      <c r="K13" s="476"/>
    </row>
    <row r="14" spans="1:11" ht="16.5">
      <c r="A14" s="474"/>
      <c r="B14" s="487" t="s">
        <v>182</v>
      </c>
      <c r="C14" s="474"/>
      <c r="D14" s="474"/>
      <c r="E14" s="474"/>
      <c r="F14" s="474"/>
      <c r="G14" s="474"/>
      <c r="H14" s="474"/>
      <c r="I14" s="474"/>
      <c r="J14" s="474"/>
      <c r="K14" s="476"/>
    </row>
    <row r="15" spans="1:11" ht="16.5">
      <c r="A15" s="474"/>
      <c r="B15" s="474"/>
      <c r="C15" s="474"/>
      <c r="D15" s="474"/>
      <c r="E15" s="474"/>
      <c r="F15" s="474"/>
      <c r="G15" s="474"/>
      <c r="H15" s="474"/>
      <c r="I15" s="474"/>
      <c r="J15" s="474"/>
      <c r="K15" s="476"/>
    </row>
    <row r="16" spans="1:11" ht="16.5">
      <c r="A16" s="474"/>
      <c r="B16" s="474" t="s">
        <v>183</v>
      </c>
      <c r="C16" s="474"/>
      <c r="D16" s="474"/>
      <c r="E16" s="488"/>
      <c r="F16" s="474"/>
      <c r="G16" s="474"/>
      <c r="H16" s="474"/>
      <c r="I16" s="474"/>
      <c r="J16" s="474"/>
      <c r="K16" s="476"/>
    </row>
    <row r="17" spans="1:11" ht="16.5">
      <c r="A17" s="474"/>
      <c r="B17" s="474" t="s">
        <v>237</v>
      </c>
      <c r="C17" s="474"/>
      <c r="D17" s="474"/>
      <c r="E17" s="488"/>
      <c r="F17" s="474"/>
      <c r="G17" s="474"/>
      <c r="H17" s="474"/>
      <c r="I17" s="474"/>
      <c r="J17" s="474"/>
      <c r="K17" s="476"/>
    </row>
    <row r="18" spans="1:11" ht="16.5">
      <c r="A18" s="474"/>
      <c r="B18" s="474" t="s">
        <v>184</v>
      </c>
      <c r="C18" s="474"/>
      <c r="D18" s="474"/>
      <c r="E18" s="488"/>
      <c r="F18" s="474"/>
      <c r="G18" s="474"/>
      <c r="H18" s="474"/>
      <c r="I18" s="474"/>
      <c r="J18" s="474"/>
      <c r="K18" s="476"/>
    </row>
    <row r="19" spans="1:11" ht="16.5">
      <c r="A19" s="474"/>
      <c r="B19" s="474" t="s">
        <v>45</v>
      </c>
      <c r="C19" s="474"/>
      <c r="D19" s="474"/>
      <c r="E19" s="489"/>
      <c r="F19" s="474"/>
      <c r="G19" s="474"/>
      <c r="H19" s="474"/>
      <c r="I19" s="474"/>
      <c r="J19" s="474"/>
      <c r="K19" s="476"/>
    </row>
    <row r="20" spans="1:11" ht="16.5">
      <c r="A20" s="474"/>
      <c r="B20" s="490"/>
      <c r="C20" s="474"/>
      <c r="D20" s="474"/>
      <c r="E20" s="489"/>
      <c r="F20" s="474"/>
      <c r="G20" s="474"/>
      <c r="H20" s="474"/>
      <c r="I20" s="474"/>
      <c r="J20" s="474"/>
      <c r="K20" s="476"/>
    </row>
    <row r="21" spans="1:11" ht="16.5">
      <c r="A21" s="474"/>
      <c r="B21" s="491"/>
      <c r="C21" s="491"/>
      <c r="D21" s="491"/>
      <c r="E21" s="488"/>
      <c r="F21" s="474"/>
      <c r="G21" s="474"/>
      <c r="H21" s="474"/>
      <c r="I21" s="474"/>
      <c r="J21" s="474"/>
      <c r="K21" s="476"/>
    </row>
    <row r="22" spans="1:11" ht="16.5">
      <c r="A22" s="474"/>
      <c r="B22" s="491"/>
      <c r="C22" s="491"/>
      <c r="D22" s="491"/>
      <c r="E22" s="488"/>
      <c r="F22" s="474"/>
      <c r="G22" s="474"/>
      <c r="H22" s="474"/>
      <c r="I22" s="474"/>
      <c r="J22" s="474"/>
      <c r="K22" s="476"/>
    </row>
    <row r="23" spans="1:11" ht="16.5">
      <c r="A23" s="474"/>
      <c r="B23" s="491"/>
      <c r="C23" s="491"/>
      <c r="D23" s="491"/>
      <c r="E23" s="492"/>
      <c r="F23" s="474"/>
      <c r="G23" s="474"/>
      <c r="H23" s="474"/>
      <c r="I23" s="474"/>
      <c r="J23" s="474"/>
      <c r="K23" s="476"/>
    </row>
    <row r="24" spans="1:11" ht="17.25" thickBot="1">
      <c r="A24" s="474"/>
      <c r="B24" s="474" t="s">
        <v>19</v>
      </c>
      <c r="C24" s="474"/>
      <c r="D24" s="474"/>
      <c r="E24" s="493">
        <f>SUM(E16:E23)</f>
        <v>0</v>
      </c>
      <c r="F24" s="474"/>
      <c r="G24" s="474"/>
      <c r="H24" s="474"/>
      <c r="I24" s="474"/>
      <c r="J24" s="474"/>
      <c r="K24" s="476"/>
    </row>
    <row r="25" spans="1:11" ht="17.25" thickTop="1">
      <c r="A25" s="474"/>
      <c r="B25" s="474"/>
      <c r="C25" s="474"/>
      <c r="D25" s="474"/>
      <c r="E25" s="494"/>
      <c r="F25" s="474"/>
      <c r="G25" s="474"/>
      <c r="H25" s="474"/>
      <c r="I25" s="474"/>
      <c r="J25" s="474"/>
      <c r="K25" s="476"/>
    </row>
    <row r="26" spans="1:11" ht="16.5">
      <c r="A26" s="474"/>
      <c r="B26" s="487" t="s">
        <v>279</v>
      </c>
      <c r="C26" s="487"/>
      <c r="D26" s="487"/>
      <c r="E26" s="495"/>
      <c r="F26" s="474"/>
      <c r="G26" s="474"/>
      <c r="H26" s="474"/>
      <c r="I26" s="474"/>
      <c r="J26" s="474"/>
      <c r="K26" s="476"/>
    </row>
    <row r="27" spans="1:11" ht="16.5">
      <c r="A27" s="474"/>
      <c r="B27" s="474"/>
      <c r="C27" s="474"/>
      <c r="D27" s="474"/>
      <c r="E27" s="495"/>
      <c r="F27" s="474"/>
      <c r="G27" s="474"/>
      <c r="H27" s="474"/>
      <c r="I27" s="474"/>
      <c r="J27" s="474"/>
      <c r="K27" s="476"/>
    </row>
    <row r="28" spans="1:11" ht="16.5">
      <c r="A28" s="474"/>
      <c r="B28" s="496" t="str">
        <f>IF(AND(J11="Yes",J9="Yes"),"2%","1%")</f>
        <v>1%</v>
      </c>
      <c r="C28" s="474" t="s">
        <v>185</v>
      </c>
      <c r="D28" s="474"/>
      <c r="E28" s="497">
        <f>ROUND(E24*B28,0)</f>
        <v>0</v>
      </c>
      <c r="F28" s="474"/>
      <c r="G28" s="474"/>
      <c r="H28" s="474"/>
      <c r="I28" s="474"/>
      <c r="J28" s="474"/>
      <c r="K28" s="476"/>
    </row>
    <row r="29" spans="1:11" ht="16.5">
      <c r="A29" s="474"/>
      <c r="B29" s="474" t="s">
        <v>238</v>
      </c>
      <c r="C29" s="474"/>
      <c r="D29" s="474"/>
      <c r="E29" s="488"/>
      <c r="F29" s="474"/>
      <c r="G29" s="474"/>
      <c r="H29" s="474"/>
      <c r="I29" s="474"/>
      <c r="J29" s="474"/>
      <c r="K29" s="476"/>
    </row>
    <row r="30" spans="1:11" ht="17.25" thickBot="1">
      <c r="A30" s="474"/>
      <c r="B30" s="474" t="s">
        <v>186</v>
      </c>
      <c r="C30" s="474"/>
      <c r="D30" s="474"/>
      <c r="E30" s="498">
        <f>IF(E28-E29&gt;0,"0",(E28-E29))</f>
        <v>0</v>
      </c>
      <c r="F30" s="474"/>
      <c r="G30" s="474"/>
      <c r="H30" s="474"/>
      <c r="I30" s="474"/>
      <c r="J30" s="474"/>
      <c r="K30" s="476"/>
    </row>
    <row r="31" spans="1:11" ht="17.25" thickTop="1">
      <c r="A31" s="474"/>
      <c r="B31" s="474"/>
      <c r="C31" s="474"/>
      <c r="D31" s="474"/>
      <c r="E31" s="474"/>
      <c r="F31" s="474"/>
      <c r="G31" s="474"/>
      <c r="H31" s="474"/>
      <c r="I31" s="474"/>
      <c r="J31" s="474"/>
      <c r="K31" s="476"/>
    </row>
    <row r="32" spans="1:11" ht="16.5">
      <c r="A32" s="474"/>
      <c r="B32" s="474"/>
      <c r="C32" s="499"/>
      <c r="D32" s="499"/>
      <c r="E32" s="474"/>
      <c r="F32" s="474"/>
      <c r="G32" s="474"/>
      <c r="H32" s="474"/>
      <c r="I32" s="474"/>
      <c r="J32" s="474"/>
      <c r="K32" s="476"/>
    </row>
    <row r="33" spans="1:11" ht="16.5">
      <c r="A33" s="474"/>
      <c r="B33" s="474"/>
      <c r="C33" s="474"/>
      <c r="D33" s="474"/>
      <c r="E33" s="474"/>
      <c r="F33" s="474"/>
      <c r="G33" s="474"/>
      <c r="H33" s="474"/>
      <c r="I33" s="474"/>
      <c r="J33" s="474"/>
      <c r="K33" s="476"/>
    </row>
    <row r="34" spans="1:11" ht="16.5">
      <c r="A34" s="474"/>
      <c r="B34" s="474"/>
      <c r="C34" s="474"/>
      <c r="D34" s="474"/>
      <c r="E34" s="474"/>
      <c r="F34" s="474"/>
      <c r="G34" s="474"/>
      <c r="H34" s="474"/>
      <c r="I34" s="474"/>
      <c r="J34" s="474"/>
      <c r="K34" s="476"/>
    </row>
    <row r="35" ht="16.5"/>
  </sheetData>
  <sheetProtection password="85BE" sheet="1" objects="1" scenarios="1"/>
  <mergeCells count="3">
    <mergeCell ref="D4:G4"/>
    <mergeCell ref="D5:G5"/>
    <mergeCell ref="D6:G6"/>
  </mergeCells>
  <dataValidations count="3">
    <dataValidation type="list" allowBlank="1" showInputMessage="1" showErrorMessage="1" sqref="J9">
      <formula1>"Yes,No"</formula1>
    </dataValidation>
    <dataValidation type="list" allowBlank="1" showInputMessage="1" showErrorMessage="1" sqref="J11">
      <formula1>"Yes, No"</formula1>
    </dataValidation>
    <dataValidation type="whole" allowBlank="1" showInputMessage="1" showErrorMessage="1" sqref="E16:E18 E21:E23 E29">
      <formula1>0</formula1>
      <formula2>999999999999999000000</formula2>
    </dataValidation>
  </dataValidations>
  <printOptions/>
  <pageMargins left="0.05" right="0.05" top="0.36" bottom="0.27" header="0.2" footer="0.16"/>
  <pageSetup horizontalDpi="600" verticalDpi="600" orientation="portrait" paperSize="9" scale="90" r:id="rId4"/>
  <drawing r:id="rId3"/>
  <legacyDrawing r:id="rId2"/>
</worksheet>
</file>

<file path=xl/worksheets/sheet9.xml><?xml version="1.0" encoding="utf-8"?>
<worksheet xmlns="http://schemas.openxmlformats.org/spreadsheetml/2006/main" xmlns:r="http://schemas.openxmlformats.org/officeDocument/2006/relationships">
  <sheetPr codeName="Sheet13"/>
  <dimension ref="A2:I36"/>
  <sheetViews>
    <sheetView showGridLines="0" showRowColHeaders="0" workbookViewId="0" topLeftCell="A1">
      <selection activeCell="B12" sqref="B12"/>
    </sheetView>
  </sheetViews>
  <sheetFormatPr defaultColWidth="0" defaultRowHeight="12.75" zeroHeight="1"/>
  <cols>
    <col min="1" max="1" width="4.28125" style="0" customWidth="1"/>
    <col min="2" max="2" width="24.140625" style="0" customWidth="1"/>
    <col min="3" max="4" width="10.7109375" style="0" customWidth="1"/>
    <col min="5" max="5" width="11.28125" style="0" customWidth="1"/>
    <col min="6" max="6" width="10.7109375" style="0" customWidth="1"/>
    <col min="7" max="7" width="13.7109375" style="0" customWidth="1"/>
    <col min="8" max="8" width="16.421875" style="0" customWidth="1"/>
    <col min="9" max="9" width="4.28125" style="0" customWidth="1"/>
    <col min="10" max="16384" width="0" style="0" hidden="1" customWidth="1"/>
  </cols>
  <sheetData>
    <row r="1" ht="12.75"/>
    <row r="2" spans="1:9" s="4" customFormat="1" ht="20.25">
      <c r="A2" s="140"/>
      <c r="B2" s="229" t="s">
        <v>240</v>
      </c>
      <c r="C2" s="141"/>
      <c r="D2" s="141"/>
      <c r="E2" s="141"/>
      <c r="F2" s="141"/>
      <c r="G2" s="141"/>
      <c r="H2" s="140"/>
      <c r="I2" s="140"/>
    </row>
    <row r="3" spans="1:9" s="4" customFormat="1" ht="15.75">
      <c r="A3" s="140"/>
      <c r="B3" s="136"/>
      <c r="C3" s="134"/>
      <c r="D3" s="134"/>
      <c r="E3" s="134"/>
      <c r="F3" s="134"/>
      <c r="G3" s="134"/>
      <c r="H3" s="140"/>
      <c r="I3" s="140"/>
    </row>
    <row r="4" spans="1:9" s="6" customFormat="1" ht="15.75">
      <c r="A4" s="134"/>
      <c r="B4" s="137" t="s">
        <v>140</v>
      </c>
      <c r="C4" s="595">
        <f>IF('Company''s Particulars'!E4="","",'Company''s Particulars'!E4)</f>
      </c>
      <c r="D4" s="596"/>
      <c r="E4" s="596"/>
      <c r="F4" s="597"/>
      <c r="G4" s="134"/>
      <c r="H4" s="142"/>
      <c r="I4" s="142"/>
    </row>
    <row r="5" spans="1:9" s="6" customFormat="1" ht="15.75">
      <c r="A5" s="134"/>
      <c r="B5" s="137" t="s">
        <v>403</v>
      </c>
      <c r="C5" s="598">
        <f>IF('Company''s Particulars'!E6="","",'Company''s Particulars'!E6)</f>
      </c>
      <c r="D5" s="599"/>
      <c r="E5" s="599"/>
      <c r="F5" s="600"/>
      <c r="G5" s="134"/>
      <c r="H5" s="142"/>
      <c r="I5" s="142"/>
    </row>
    <row r="6" spans="1:9" s="6" customFormat="1" ht="15.75">
      <c r="A6" s="134"/>
      <c r="B6" s="137" t="s">
        <v>58</v>
      </c>
      <c r="C6" s="601">
        <f>IF('Company''s Particulars'!E8="","",'Company''s Particulars'!E8)</f>
        <v>2019</v>
      </c>
      <c r="D6" s="602"/>
      <c r="E6" s="602"/>
      <c r="F6" s="603"/>
      <c r="G6" s="143"/>
      <c r="H6" s="142"/>
      <c r="I6" s="142"/>
    </row>
    <row r="7" spans="1:9" ht="15">
      <c r="A7" s="134"/>
      <c r="B7" s="134"/>
      <c r="C7" s="134"/>
      <c r="D7" s="134"/>
      <c r="E7" s="134"/>
      <c r="F7" s="134"/>
      <c r="G7" s="134"/>
      <c r="H7" s="144"/>
      <c r="I7" s="144"/>
    </row>
    <row r="8" spans="1:9" ht="15.75">
      <c r="A8" s="144"/>
      <c r="B8" s="225" t="s">
        <v>303</v>
      </c>
      <c r="C8" s="144"/>
      <c r="D8" s="144"/>
      <c r="E8" s="144"/>
      <c r="F8" s="144"/>
      <c r="G8" s="144"/>
      <c r="H8" s="144"/>
      <c r="I8" s="144"/>
    </row>
    <row r="9" spans="1:9" ht="18">
      <c r="A9" s="144"/>
      <c r="B9" s="225" t="s">
        <v>465</v>
      </c>
      <c r="C9" s="145"/>
      <c r="D9" s="145"/>
      <c r="E9" s="145"/>
      <c r="F9" s="145"/>
      <c r="G9" s="144"/>
      <c r="H9" s="144"/>
      <c r="I9" s="144"/>
    </row>
    <row r="10" spans="1:9" ht="17.25" customHeight="1">
      <c r="A10" s="144"/>
      <c r="B10" s="146"/>
      <c r="C10" s="144"/>
      <c r="D10" s="144"/>
      <c r="E10" s="144"/>
      <c r="F10" s="144"/>
      <c r="G10" s="144"/>
      <c r="H10" s="144"/>
      <c r="I10" s="144"/>
    </row>
    <row r="11" spans="1:9" ht="12.75">
      <c r="A11" s="144"/>
      <c r="B11" s="147" t="s">
        <v>244</v>
      </c>
      <c r="C11" s="610" t="s">
        <v>225</v>
      </c>
      <c r="D11" s="611"/>
      <c r="E11" s="611"/>
      <c r="F11" s="611"/>
      <c r="G11" s="611"/>
      <c r="H11" s="147" t="s">
        <v>226</v>
      </c>
      <c r="I11" s="148"/>
    </row>
    <row r="12" spans="1:9" ht="15" customHeight="1">
      <c r="A12" s="144"/>
      <c r="B12" s="153"/>
      <c r="C12" s="612"/>
      <c r="D12" s="607"/>
      <c r="E12" s="607"/>
      <c r="F12" s="607"/>
      <c r="G12" s="613"/>
      <c r="H12" s="273"/>
      <c r="I12" s="148"/>
    </row>
    <row r="13" spans="1:9" ht="15" customHeight="1">
      <c r="A13" s="144"/>
      <c r="B13" s="153"/>
      <c r="C13" s="612"/>
      <c r="D13" s="609"/>
      <c r="E13" s="609"/>
      <c r="F13" s="609"/>
      <c r="G13" s="614"/>
      <c r="H13" s="273"/>
      <c r="I13" s="148"/>
    </row>
    <row r="14" spans="1:9" ht="15" customHeight="1">
      <c r="A14" s="144"/>
      <c r="B14" s="153"/>
      <c r="C14" s="612"/>
      <c r="D14" s="609"/>
      <c r="E14" s="609"/>
      <c r="F14" s="609"/>
      <c r="G14" s="614"/>
      <c r="H14" s="273"/>
      <c r="I14" s="148"/>
    </row>
    <row r="15" spans="1:9" ht="15" customHeight="1">
      <c r="A15" s="144"/>
      <c r="B15" s="153"/>
      <c r="C15" s="612"/>
      <c r="D15" s="609"/>
      <c r="E15" s="609"/>
      <c r="F15" s="609"/>
      <c r="G15" s="614"/>
      <c r="H15" s="273"/>
      <c r="I15" s="148"/>
    </row>
    <row r="16" spans="1:9" ht="15" customHeight="1">
      <c r="A16" s="144"/>
      <c r="B16" s="153"/>
      <c r="C16" s="612"/>
      <c r="D16" s="609"/>
      <c r="E16" s="609"/>
      <c r="F16" s="609"/>
      <c r="G16" s="614"/>
      <c r="H16" s="273"/>
      <c r="I16" s="148"/>
    </row>
    <row r="17" spans="1:9" ht="15" customHeight="1">
      <c r="A17" s="144"/>
      <c r="B17" s="153"/>
      <c r="C17" s="606"/>
      <c r="D17" s="607"/>
      <c r="E17" s="607"/>
      <c r="F17" s="607"/>
      <c r="G17" s="607"/>
      <c r="H17" s="273"/>
      <c r="I17" s="148"/>
    </row>
    <row r="18" spans="1:9" ht="15" customHeight="1">
      <c r="A18" s="144"/>
      <c r="B18" s="153"/>
      <c r="C18" s="606"/>
      <c r="D18" s="607"/>
      <c r="E18" s="607"/>
      <c r="F18" s="607"/>
      <c r="G18" s="607"/>
      <c r="H18" s="273"/>
      <c r="I18" s="148"/>
    </row>
    <row r="19" spans="1:9" ht="15" customHeight="1">
      <c r="A19" s="144"/>
      <c r="B19" s="153"/>
      <c r="C19" s="606"/>
      <c r="D19" s="607"/>
      <c r="E19" s="607"/>
      <c r="F19" s="607"/>
      <c r="G19" s="607"/>
      <c r="H19" s="273"/>
      <c r="I19" s="148"/>
    </row>
    <row r="20" spans="1:9" ht="15" customHeight="1">
      <c r="A20" s="144"/>
      <c r="B20" s="153"/>
      <c r="C20" s="606"/>
      <c r="D20" s="607"/>
      <c r="E20" s="607"/>
      <c r="F20" s="607"/>
      <c r="G20" s="607"/>
      <c r="H20" s="273"/>
      <c r="I20" s="148"/>
    </row>
    <row r="21" spans="1:9" ht="15" customHeight="1">
      <c r="A21" s="144"/>
      <c r="B21" s="153"/>
      <c r="C21" s="606"/>
      <c r="D21" s="607"/>
      <c r="E21" s="607"/>
      <c r="F21" s="607"/>
      <c r="G21" s="607"/>
      <c r="H21" s="273"/>
      <c r="I21" s="148"/>
    </row>
    <row r="22" spans="1:9" ht="15.75">
      <c r="A22" s="144"/>
      <c r="B22" s="608" t="s">
        <v>300</v>
      </c>
      <c r="C22" s="609"/>
      <c r="D22" s="609"/>
      <c r="E22" s="149"/>
      <c r="F22" s="149"/>
      <c r="G22" s="150"/>
      <c r="H22" s="274">
        <f>MIN(SUM(H12:H21),300000)</f>
        <v>0</v>
      </c>
      <c r="I22" s="148"/>
    </row>
    <row r="23" spans="1:9" ht="12.75">
      <c r="A23" s="144"/>
      <c r="B23" s="151"/>
      <c r="C23" s="148"/>
      <c r="D23" s="148"/>
      <c r="E23" s="148"/>
      <c r="F23" s="148"/>
      <c r="G23" s="148"/>
      <c r="H23" s="148"/>
      <c r="I23" s="148"/>
    </row>
    <row r="24" spans="1:9" ht="15.75">
      <c r="A24" s="144"/>
      <c r="B24" s="222" t="s">
        <v>268</v>
      </c>
      <c r="C24" s="148"/>
      <c r="D24" s="148"/>
      <c r="E24" s="78"/>
      <c r="F24" s="78"/>
      <c r="G24" s="78"/>
      <c r="H24" s="148"/>
      <c r="I24" s="148"/>
    </row>
    <row r="25" spans="1:9" ht="15.75">
      <c r="A25" s="144"/>
      <c r="B25" s="223"/>
      <c r="C25" s="148"/>
      <c r="D25" s="148"/>
      <c r="E25" s="78"/>
      <c r="F25" s="78"/>
      <c r="G25" s="78"/>
      <c r="H25" s="148"/>
      <c r="I25" s="148"/>
    </row>
    <row r="26" spans="1:9" ht="63.75">
      <c r="A26" s="144"/>
      <c r="B26" s="224" t="s">
        <v>269</v>
      </c>
      <c r="C26" s="445" t="s">
        <v>311</v>
      </c>
      <c r="D26" s="224" t="s">
        <v>270</v>
      </c>
      <c r="E26" s="224" t="s">
        <v>271</v>
      </c>
      <c r="F26" s="224" t="s">
        <v>272</v>
      </c>
      <c r="G26" s="224" t="s">
        <v>273</v>
      </c>
      <c r="H26" s="148"/>
      <c r="I26" s="148"/>
    </row>
    <row r="27" spans="1:9" ht="12.75">
      <c r="A27" s="144"/>
      <c r="B27" s="226">
        <v>2019</v>
      </c>
      <c r="C27" s="275">
        <f>+RR_Tot_Amt</f>
        <v>0</v>
      </c>
      <c r="D27" s="394"/>
      <c r="E27" s="276">
        <f>ROUND(C27/3,0)</f>
        <v>0</v>
      </c>
      <c r="F27" s="276">
        <f>C27-E27</f>
        <v>0</v>
      </c>
      <c r="G27" s="538">
        <f>IF(C27=0,"","2")</f>
      </c>
      <c r="H27" s="148"/>
      <c r="I27" s="148"/>
    </row>
    <row r="28" spans="1:9" ht="12.75">
      <c r="A28" s="144"/>
      <c r="B28" s="226">
        <v>2018</v>
      </c>
      <c r="C28" s="277"/>
      <c r="D28" s="526">
        <f>(+C28/3)*2</f>
        <v>0</v>
      </c>
      <c r="E28" s="276">
        <f>ROUND(D28/2,0)</f>
        <v>0</v>
      </c>
      <c r="F28" s="464">
        <f>+D28-E28</f>
        <v>0</v>
      </c>
      <c r="G28" s="538">
        <f>IF(OR(C28="",C28=0),"","1")</f>
      </c>
      <c r="H28" s="148"/>
      <c r="I28" s="148"/>
    </row>
    <row r="29" spans="1:9" ht="12.75">
      <c r="A29" s="144"/>
      <c r="B29" s="226">
        <v>2017</v>
      </c>
      <c r="C29" s="277"/>
      <c r="D29" s="526">
        <f>+C29/3</f>
        <v>0</v>
      </c>
      <c r="E29" s="276">
        <f>ROUND(D29,0)</f>
        <v>0</v>
      </c>
      <c r="F29" s="464">
        <f>+D29-E29</f>
        <v>0</v>
      </c>
      <c r="G29" s="538">
        <f>IF(OR(C29="",C29=0),"","0")</f>
      </c>
      <c r="H29" s="148"/>
      <c r="I29" s="148"/>
    </row>
    <row r="30" spans="1:9" ht="12.75">
      <c r="A30" s="144"/>
      <c r="B30" s="402" t="s">
        <v>19</v>
      </c>
      <c r="C30" s="526">
        <f>IF(SUM(Cap_Check)&gt;600000,600000,SUM(Cap_Check))</f>
        <v>0</v>
      </c>
      <c r="D30" s="405"/>
      <c r="E30" s="403"/>
      <c r="F30" s="404"/>
      <c r="G30" s="405"/>
      <c r="H30" s="148"/>
      <c r="I30" s="148"/>
    </row>
    <row r="31" spans="1:9" ht="15.75">
      <c r="A31" s="144"/>
      <c r="B31" s="151"/>
      <c r="C31" s="148"/>
      <c r="D31" s="148"/>
      <c r="E31" s="78"/>
      <c r="F31" s="78"/>
      <c r="G31" s="78"/>
      <c r="H31" s="148"/>
      <c r="I31" s="148"/>
    </row>
    <row r="32" spans="1:9" ht="16.5" thickBot="1">
      <c r="A32" s="144"/>
      <c r="B32" s="151"/>
      <c r="C32" s="148"/>
      <c r="D32" s="228" t="s">
        <v>274</v>
      </c>
      <c r="E32" s="237">
        <f>IF(SUM(Cap_Check)&gt;600000,0,SUM(E27:E29))</f>
        <v>0</v>
      </c>
      <c r="G32" s="78"/>
      <c r="H32" s="148"/>
      <c r="I32" s="148"/>
    </row>
    <row r="33" spans="1:9" ht="13.5" thickTop="1">
      <c r="A33" s="144"/>
      <c r="B33" s="151"/>
      <c r="C33" s="148"/>
      <c r="D33" s="148"/>
      <c r="E33" s="148"/>
      <c r="F33" s="148"/>
      <c r="G33" s="148"/>
      <c r="H33" s="148"/>
      <c r="I33" s="148"/>
    </row>
    <row r="34" spans="1:9" ht="12.75">
      <c r="A34" s="144"/>
      <c r="B34" s="604" t="s">
        <v>241</v>
      </c>
      <c r="C34" s="605"/>
      <c r="D34" s="605"/>
      <c r="E34" s="605"/>
      <c r="F34" s="605"/>
      <c r="G34" s="605"/>
      <c r="H34" s="605"/>
      <c r="I34" s="144"/>
    </row>
    <row r="35" spans="1:9" ht="12.75">
      <c r="A35" s="144"/>
      <c r="B35" s="605"/>
      <c r="C35" s="605"/>
      <c r="D35" s="605"/>
      <c r="E35" s="605"/>
      <c r="F35" s="605"/>
      <c r="G35" s="605"/>
      <c r="H35" s="605"/>
      <c r="I35" s="144"/>
    </row>
    <row r="36" spans="1:9" ht="12.75">
      <c r="A36" s="144"/>
      <c r="B36" s="470" t="s">
        <v>356</v>
      </c>
      <c r="C36" s="152"/>
      <c r="D36" s="152"/>
      <c r="E36" s="152"/>
      <c r="F36" s="144"/>
      <c r="G36" s="144"/>
      <c r="H36" s="144"/>
      <c r="I36" s="144"/>
    </row>
    <row r="37" ht="12.75"/>
    <row r="38" ht="12.75"/>
    <row r="39" ht="12.75"/>
    <row r="40" ht="12.75"/>
    <row r="41" ht="12.75" hidden="1"/>
    <row r="42" ht="12.75" hidden="1"/>
    <row r="43" ht="12.75" hidden="1"/>
    <row r="44" ht="12.75" hidden="1"/>
    <row r="45" ht="12.75" hidden="1"/>
    <row r="46" ht="12.75" hidden="1"/>
    <row r="47" ht="12.75" hidden="1"/>
    <row r="48" ht="12.75" hidden="1"/>
  </sheetData>
  <sheetProtection password="85BE" sheet="1" objects="1" scenarios="1"/>
  <mergeCells count="16">
    <mergeCell ref="C21:G21"/>
    <mergeCell ref="C19:G19"/>
    <mergeCell ref="C16:G16"/>
    <mergeCell ref="C15:G15"/>
    <mergeCell ref="C14:G14"/>
    <mergeCell ref="C13:G13"/>
    <mergeCell ref="B34:H35"/>
    <mergeCell ref="C20:G20"/>
    <mergeCell ref="C18:G18"/>
    <mergeCell ref="B22:D22"/>
    <mergeCell ref="C4:F4"/>
    <mergeCell ref="C5:F5"/>
    <mergeCell ref="C6:F6"/>
    <mergeCell ref="C11:G11"/>
    <mergeCell ref="C17:G17"/>
    <mergeCell ref="C12:G12"/>
  </mergeCells>
  <dataValidations count="6">
    <dataValidation type="whole" allowBlank="1" showInputMessage="1" showErrorMessage="1" error="Please key in the amount after deducting your S14Q deduction claim for the prior YA." sqref="D28">
      <formula1>0</formula1>
      <formula2>ROUND((((C28/3)*2)+1),0)</formula2>
    </dataValidation>
    <dataValidation type="whole" allowBlank="1" showInputMessage="1" showErrorMessage="1" error="Please key in the amount after deducting your S14Q deduction claim for the prior 2 YAs." sqref="D29">
      <formula1>0</formula1>
      <formula2>ROUND(((C29/3)+1),0)</formula2>
    </dataValidation>
    <dataValidation type="whole" allowBlank="1" showInputMessage="1" showErrorMessage="1" sqref="H12:H22">
      <formula1>0</formula1>
      <formula2>999999999999999000</formula2>
    </dataValidation>
    <dataValidation type="custom" allowBlank="1" sqref="C30">
      <formula1>SUM(Cap_Check)&lt;=600000</formula1>
    </dataValidation>
    <dataValidation type="whole" operator="lessThanOrEqual" allowBlank="1" showInputMessage="1" showErrorMessage="1" error="From YA 2013, the deduction is subjected to an expenditure cap of $300,000 for every 3-year period." sqref="C29">
      <formula1>300000</formula1>
    </dataValidation>
    <dataValidation type="whole" operator="lessThanOrEqual" allowBlank="1" showInputMessage="1" showErrorMessage="1" error="The deduction is subjected to an expenditure cap of $300,000 for every 3-year period." sqref="C28">
      <formula1>300000</formula1>
    </dataValidation>
  </dataValidations>
  <printOptions/>
  <pageMargins left="0.5" right="0.1" top="0.36" bottom="0.27" header="0.2" footer="0.16"/>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Wai San</dc:creator>
  <cp:keywords/>
  <dc:description/>
  <cp:lastModifiedBy>Jacqueline BEK (IRAS)</cp:lastModifiedBy>
  <cp:lastPrinted>2016-06-16T05:31:00Z</cp:lastPrinted>
  <dcterms:created xsi:type="dcterms:W3CDTF">2006-08-07T03:56:14Z</dcterms:created>
  <dcterms:modified xsi:type="dcterms:W3CDTF">2019-04-17T02:44:16Z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tion0">
    <vt:lpwstr/>
  </property>
</Properties>
</file>