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worksheets/sheet3.xml" ContentType="application/vnd.openxmlformats-officedocument.spreadsheetml.worksheet+xml"/>
  <Override PartName="/xl/drawings/drawing8.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worksheets/sheet2.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worksheets/sheet11.xml" ContentType="application/vnd.openxmlformats-officedocument.spreadsheetml.worksheet+xml"/>
  <Override PartName="/xl/drawings/drawing2.xml" ContentType="application/vnd.openxmlformats-officedocument.drawing+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trlProps/ctrlProp62.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18.xml" ContentType="application/vnd.ms-excel.controlproperties+xml"/>
  <Override PartName="/xl/ctrlProps/ctrlProp69.xml" ContentType="application/vnd.ms-excel.controlproperties+xml"/>
  <Override PartName="/xl/ctrlProps/ctrlProp68.xml" ContentType="application/vnd.ms-excel.controlproperties+xml"/>
  <Override PartName="/xl/ctrlProps/ctrlProp67.xml" ContentType="application/vnd.ms-excel.controlproperties+xml"/>
  <Override PartName="/xl/ctrlProps/ctrlProp61.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3.xml" ContentType="application/vnd.ms-excel.controlproperties+xml"/>
  <Override PartName="/customXml/itemProps3.xml" ContentType="application/vnd.openxmlformats-officedocument.customXmlProperties+xml"/>
  <Override PartName="/xl/calcChain.xml" ContentType="application/vnd.openxmlformats-officedocument.spreadsheetml.calcChain+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xl/ctrlProps/ctrlProp60.xml" ContentType="application/vnd.ms-excel.controlproperties+xml"/>
  <Override PartName="/xl/ctrlProps/ctrlProp4.xml" ContentType="application/vnd.ms-excel.controlproperties+xml"/>
  <Override PartName="/xl/ctrlProps/ctrlProp58.xml" ContentType="application/vnd.ms-excel.controlproperties+xml"/>
  <Override PartName="/xl/ctrlProps/ctrlProp17.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53.xml" ContentType="application/vnd.ms-excel.controlproperties+xml"/>
  <Override PartName="/xl/ctrlProps/ctrlProp52.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49.xml" ContentType="application/vnd.ms-excel.controlproperties+xml"/>
  <Override PartName="/xl/ctrlProps/ctrlProp48.xml" ContentType="application/vnd.ms-excel.controlproperties+xml"/>
  <Override PartName="/xl/ctrlProps/ctrlProp47.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46.xml" ContentType="application/vnd.ms-excel.controlproperties+xml"/>
  <Override PartName="/xl/ctrlProps/ctrlProp59.xml" ContentType="application/vnd.ms-excel.control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codeName="ThisWorkbook" defaultThemeVersion="124226"/>
  <mc:AlternateContent xmlns:mc="http://schemas.openxmlformats.org/markup-compatibility/2006">
    <mc:Choice Requires="x15">
      <x15ac:absPath xmlns:x15ac="http://schemas.microsoft.com/office/spreadsheetml/2010/11/ac" url="C:\Users\IRASUser\Desktop\Batch 6\"/>
    </mc:Choice>
  </mc:AlternateContent>
  <xr:revisionPtr revIDLastSave="0" documentId="13_ncr:1_{E0E98951-2C81-4615-8F22-96DAEFA2097E}" xr6:coauthVersionLast="36" xr6:coauthVersionMax="45" xr10:uidLastSave="{00000000-0000-0000-0000-000000000000}"/>
  <workbookProtection workbookAlgorithmName="SHA-512" workbookHashValue="O3Ek323/Txr7K4lglUP4T88WPN5DsHaDYvhofSBlX6+wOWw4PnoBCav2yi2k2IPOd7zrYEFJ8mtzKL4Jbuea5Q==" workbookSaltValue="iHim5+14FD6wzRHh+eQ5yA==" workbookSpinCount="100000" lockStructure="1"/>
  <bookViews>
    <workbookView showSheetTabs="0" xWindow="0" yWindow="0" windowWidth="28800" windowHeight="12225" tabRatio="839" xr2:uid="{00000000-000D-0000-FFFF-FFFF00000000}"/>
  </bookViews>
  <sheets>
    <sheet name="Instructions" sheetId="19" r:id="rId1"/>
    <sheet name="Add_Instructions" sheetId="35" r:id="rId2"/>
    <sheet name="General" sheetId="24" r:id="rId3"/>
    <sheet name="People" sheetId="28" r:id="rId4"/>
    <sheet name="PeopleA" sheetId="29" r:id="rId5"/>
    <sheet name="RecordK" sheetId="30" r:id="rId6"/>
    <sheet name="InternalC" sheetId="32" r:id="rId7"/>
    <sheet name="Systems" sheetId="31" r:id="rId8"/>
    <sheet name="Systems1" sheetId="33" r:id="rId9"/>
    <sheet name="Assessment" sheetId="34" r:id="rId10"/>
    <sheet name="CS View" sheetId="37" state="veryHidden" r:id="rId11"/>
    <sheet name="ControlP" sheetId="1" r:id="rId12"/>
  </sheets>
  <definedNames>
    <definedName name="_xlnm._FilterDatabase" localSheetId="11" hidden="1">ControlP!$B$2:$E$71</definedName>
    <definedName name="_xlnm.Print_Area" localSheetId="1">Add_Instructions!$A$1:$Z$50</definedName>
    <definedName name="_xlnm.Print_Area" localSheetId="9">Assessment!$A$1:$Y$122</definedName>
    <definedName name="_xlnm.Print_Area" localSheetId="11">ControlP!$A$1:$L$79</definedName>
    <definedName name="_xlnm.Print_Area" localSheetId="10">'CS View'!$A$1:$M$93</definedName>
    <definedName name="_xlnm.Print_Area" localSheetId="2">General!$A$1:$AA$22</definedName>
    <definedName name="_xlnm.Print_Area" localSheetId="0">Instructions!$A$1:$Y$33</definedName>
    <definedName name="_xlnm.Print_Area" localSheetId="6">InternalC!$A$1:$N$24</definedName>
    <definedName name="_xlnm.Print_Area" localSheetId="3">People!$A$1:$N$28</definedName>
    <definedName name="_xlnm.Print_Area" localSheetId="4">PeopleA!$A$1:$N$20</definedName>
    <definedName name="_xlnm.Print_Area" localSheetId="5">RecordK!$A$1:$N$31</definedName>
    <definedName name="_xlnm.Print_Area" localSheetId="7">Systems!$A$1:$N$25</definedName>
    <definedName name="_xlnm.Print_Area" localSheetId="8">Systems1!$A$1:$N$20</definedName>
    <definedName name="_xlnm.Print_Titles" localSheetId="9">Assessment!$B:$W,Assessment!$2:$6</definedName>
    <definedName name="_xlnm.Print_Titles" localSheetId="10">'CS View'!$B:$L,'CS View'!$2:$3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2" i="34" l="1"/>
  <c r="M121" i="34"/>
  <c r="E72" i="1"/>
  <c r="M120" i="34" s="1"/>
  <c r="M19" i="33"/>
  <c r="M24" i="31"/>
  <c r="M23" i="32"/>
  <c r="E71" i="1" l="1"/>
  <c r="E60" i="1"/>
  <c r="E59" i="1"/>
  <c r="E54" i="1"/>
  <c r="E53" i="1"/>
  <c r="M96" i="34" s="1"/>
  <c r="E52" i="1"/>
  <c r="E51" i="1" l="1"/>
  <c r="D11" i="32"/>
  <c r="I4" i="1" l="1"/>
  <c r="C122" i="34"/>
  <c r="C118" i="34"/>
  <c r="C101" i="34"/>
  <c r="C102" i="34"/>
  <c r="C103" i="34"/>
  <c r="C104" i="34"/>
  <c r="C100" i="34"/>
  <c r="M104" i="34"/>
  <c r="C95" i="34"/>
  <c r="C96" i="34"/>
  <c r="C97" i="34"/>
  <c r="C94" i="34"/>
  <c r="M97" i="34"/>
  <c r="I7" i="1"/>
  <c r="H7" i="1"/>
  <c r="H6" i="1"/>
  <c r="I6" i="1" l="1"/>
  <c r="I5" i="1"/>
  <c r="I8" i="1" s="1"/>
  <c r="H4" i="1"/>
  <c r="H8" i="1" s="1"/>
  <c r="H5" i="1"/>
  <c r="D14" i="33"/>
  <c r="D16" i="31"/>
  <c r="D17" i="31"/>
  <c r="D18" i="31"/>
  <c r="D19" i="31"/>
  <c r="D15" i="32"/>
  <c r="D16" i="32"/>
  <c r="D17" i="32"/>
  <c r="D18" i="32"/>
  <c r="D14" i="32"/>
  <c r="D9" i="32"/>
  <c r="D10" i="32"/>
  <c r="D8" i="32"/>
  <c r="M119" i="34" l="1"/>
  <c r="E70" i="1"/>
  <c r="M118" i="34" s="1"/>
  <c r="E64" i="1"/>
  <c r="M112" i="34" s="1"/>
  <c r="E63" i="1"/>
  <c r="M103" i="34"/>
  <c r="E58" i="1"/>
  <c r="E57" i="1"/>
  <c r="M101" i="34" s="1"/>
  <c r="E56" i="1"/>
  <c r="M100" i="34" s="1"/>
  <c r="E48" i="1"/>
  <c r="M87" i="34" s="1"/>
  <c r="E46" i="1"/>
  <c r="M84" i="34" s="1"/>
  <c r="E45" i="1"/>
  <c r="M83" i="34" s="1"/>
  <c r="E44" i="1"/>
  <c r="E43" i="1"/>
  <c r="M81" i="34" s="1"/>
  <c r="E42" i="1"/>
  <c r="M80" i="34" s="1"/>
  <c r="E41" i="1"/>
  <c r="M79" i="34" s="1"/>
  <c r="E40" i="1"/>
  <c r="M78" i="34" s="1"/>
  <c r="E39" i="1"/>
  <c r="M77" i="34" s="1"/>
  <c r="E38" i="1"/>
  <c r="M76" i="34" s="1"/>
  <c r="E37" i="1"/>
  <c r="E36" i="1"/>
  <c r="E35" i="1"/>
  <c r="M73" i="34" s="1"/>
  <c r="E34" i="1"/>
  <c r="M72" i="34" s="1"/>
  <c r="E33" i="1"/>
  <c r="E32" i="1"/>
  <c r="E21" i="1"/>
  <c r="E20" i="1"/>
  <c r="M49" i="34" s="1"/>
  <c r="E19" i="1"/>
  <c r="M48" i="34" s="1"/>
  <c r="E16" i="1"/>
  <c r="E15" i="1"/>
  <c r="M43" i="34" s="1"/>
  <c r="E14" i="1"/>
  <c r="M42" i="34" s="1"/>
  <c r="E13" i="1"/>
  <c r="M41" i="34" s="1"/>
  <c r="E12" i="1"/>
  <c r="E11" i="1"/>
  <c r="M39" i="34" s="1"/>
  <c r="E10" i="1"/>
  <c r="M38" i="34" s="1"/>
  <c r="E9" i="1"/>
  <c r="E5" i="1"/>
  <c r="E75" i="1" s="1"/>
  <c r="E4" i="1"/>
  <c r="E27" i="1" s="1"/>
  <c r="M60" i="34" s="1"/>
  <c r="C92" i="37"/>
  <c r="C91" i="37"/>
  <c r="C90" i="37"/>
  <c r="C89" i="37"/>
  <c r="B88" i="37"/>
  <c r="C86" i="37"/>
  <c r="C85" i="37"/>
  <c r="C84" i="37"/>
  <c r="C83" i="37"/>
  <c r="C82" i="37"/>
  <c r="B80" i="37"/>
  <c r="C75" i="37"/>
  <c r="C74" i="37"/>
  <c r="C73" i="37"/>
  <c r="C72" i="37"/>
  <c r="B71" i="37"/>
  <c r="C69" i="37"/>
  <c r="C68" i="37"/>
  <c r="B66" i="37"/>
  <c r="C61" i="37"/>
  <c r="B60" i="37"/>
  <c r="C58" i="37"/>
  <c r="C57" i="37"/>
  <c r="C56" i="37"/>
  <c r="C55" i="37"/>
  <c r="C54" i="37"/>
  <c r="C53" i="37"/>
  <c r="C52" i="37"/>
  <c r="C51" i="37"/>
  <c r="C50" i="37"/>
  <c r="C49" i="37"/>
  <c r="C48" i="37"/>
  <c r="C47" i="37"/>
  <c r="C46" i="37"/>
  <c r="C45" i="37"/>
  <c r="C44" i="37"/>
  <c r="B42" i="37"/>
  <c r="C37" i="37"/>
  <c r="B36" i="37"/>
  <c r="C34" i="37"/>
  <c r="C33" i="37"/>
  <c r="C32" i="37"/>
  <c r="C31" i="37"/>
  <c r="B29" i="37"/>
  <c r="C24" i="37"/>
  <c r="C23" i="37"/>
  <c r="C22" i="37"/>
  <c r="C21" i="37"/>
  <c r="B20" i="37"/>
  <c r="C18" i="37"/>
  <c r="C17" i="37"/>
  <c r="C16" i="37"/>
  <c r="C15" i="37"/>
  <c r="C14" i="37"/>
  <c r="C13" i="37"/>
  <c r="C12" i="37"/>
  <c r="C11" i="37"/>
  <c r="C10" i="37"/>
  <c r="B8" i="37"/>
  <c r="C121" i="34"/>
  <c r="C120" i="34"/>
  <c r="C119" i="34"/>
  <c r="B117" i="34"/>
  <c r="C115" i="34"/>
  <c r="C114" i="34"/>
  <c r="C113" i="34"/>
  <c r="C112" i="34"/>
  <c r="C111" i="34"/>
  <c r="B109" i="34"/>
  <c r="M102" i="34"/>
  <c r="B99" i="34"/>
  <c r="B92" i="34"/>
  <c r="C87" i="34"/>
  <c r="B86" i="34"/>
  <c r="C84" i="34"/>
  <c r="C83" i="34"/>
  <c r="M82" i="34"/>
  <c r="C82" i="34"/>
  <c r="C81" i="34"/>
  <c r="C80" i="34"/>
  <c r="C79" i="34"/>
  <c r="C78" i="34"/>
  <c r="C77" i="34"/>
  <c r="C76" i="34"/>
  <c r="M75" i="34"/>
  <c r="C75" i="34"/>
  <c r="M74" i="34"/>
  <c r="C74" i="34"/>
  <c r="C73" i="34"/>
  <c r="C72" i="34"/>
  <c r="M71" i="34"/>
  <c r="C71" i="34"/>
  <c r="C70" i="34"/>
  <c r="B68" i="34"/>
  <c r="C63" i="34"/>
  <c r="B62" i="34"/>
  <c r="C60" i="34"/>
  <c r="C59" i="34"/>
  <c r="C58" i="34"/>
  <c r="C57" i="34"/>
  <c r="B55" i="34"/>
  <c r="M50" i="34"/>
  <c r="C50" i="34"/>
  <c r="C49" i="34"/>
  <c r="C48" i="34"/>
  <c r="C47" i="34"/>
  <c r="B46" i="34"/>
  <c r="M44" i="34"/>
  <c r="C44" i="34"/>
  <c r="C43" i="34"/>
  <c r="C42" i="34"/>
  <c r="C41" i="34"/>
  <c r="M40" i="34"/>
  <c r="C40" i="34"/>
  <c r="C39" i="34"/>
  <c r="C38" i="34"/>
  <c r="C37" i="34"/>
  <c r="C36" i="34"/>
  <c r="B34" i="34"/>
  <c r="V24" i="34"/>
  <c r="C22" i="34"/>
  <c r="C21" i="34"/>
  <c r="C20" i="34"/>
  <c r="C19" i="34"/>
  <c r="C18" i="34"/>
  <c r="F6" i="34"/>
  <c r="F4" i="34"/>
  <c r="J19" i="33"/>
  <c r="D17" i="33"/>
  <c r="B16" i="33"/>
  <c r="D13" i="33"/>
  <c r="D12" i="33"/>
  <c r="B11" i="33"/>
  <c r="D9" i="33"/>
  <c r="D8" i="33"/>
  <c r="B6" i="33"/>
  <c r="J24" i="31"/>
  <c r="D22" i="31"/>
  <c r="B21" i="31"/>
  <c r="D15" i="31"/>
  <c r="B14" i="31"/>
  <c r="D12" i="31"/>
  <c r="D11" i="31"/>
  <c r="D10" i="31"/>
  <c r="D9" i="31"/>
  <c r="D8" i="31"/>
  <c r="B6" i="31"/>
  <c r="D23" i="32"/>
  <c r="D21" i="32"/>
  <c r="B20" i="32"/>
  <c r="B13" i="32"/>
  <c r="B6" i="32"/>
  <c r="M30" i="30"/>
  <c r="J30" i="30" s="1"/>
  <c r="D28" i="30"/>
  <c r="B27" i="30"/>
  <c r="D25" i="30"/>
  <c r="B24" i="30"/>
  <c r="D22" i="30"/>
  <c r="D21" i="30"/>
  <c r="D20" i="30"/>
  <c r="D19" i="30"/>
  <c r="D18" i="30"/>
  <c r="D17" i="30"/>
  <c r="D16" i="30"/>
  <c r="D15" i="30"/>
  <c r="D14" i="30"/>
  <c r="D13" i="30"/>
  <c r="D12" i="30"/>
  <c r="D11" i="30"/>
  <c r="D10" i="30"/>
  <c r="D9" i="30"/>
  <c r="D8" i="30"/>
  <c r="B6" i="30"/>
  <c r="M19" i="29"/>
  <c r="J19" i="29" s="1"/>
  <c r="F19" i="29"/>
  <c r="D19" i="29"/>
  <c r="D17" i="29"/>
  <c r="B16" i="29"/>
  <c r="D14" i="29"/>
  <c r="B13" i="29"/>
  <c r="D11" i="29"/>
  <c r="D10" i="29"/>
  <c r="D9" i="29"/>
  <c r="D8" i="29"/>
  <c r="B6" i="29"/>
  <c r="M27" i="28"/>
  <c r="J27" i="28"/>
  <c r="D27" i="28"/>
  <c r="D25" i="28"/>
  <c r="B24" i="28"/>
  <c r="D22" i="28"/>
  <c r="D21" i="28"/>
  <c r="D20" i="28"/>
  <c r="D19" i="28"/>
  <c r="B18" i="28"/>
  <c r="D16" i="28"/>
  <c r="D15" i="28"/>
  <c r="D14" i="28"/>
  <c r="D13" i="28"/>
  <c r="D12" i="28"/>
  <c r="D11" i="28"/>
  <c r="D10" i="28"/>
  <c r="D9" i="28"/>
  <c r="D8" i="28"/>
  <c r="B6" i="28"/>
  <c r="Z20" i="24"/>
  <c r="Q19" i="24" s="1"/>
  <c r="M20" i="24"/>
  <c r="D11" i="24"/>
  <c r="C11" i="24"/>
  <c r="C7" i="24"/>
  <c r="Y45" i="35"/>
  <c r="Y43" i="35"/>
  <c r="Y41" i="35"/>
  <c r="Y39" i="35"/>
  <c r="Y37" i="35"/>
  <c r="H33" i="35"/>
  <c r="C33" i="35"/>
  <c r="H32" i="35"/>
  <c r="C32" i="35"/>
  <c r="H31" i="35"/>
  <c r="C31" i="35"/>
  <c r="L21" i="19"/>
  <c r="D19" i="33" l="1"/>
  <c r="M94" i="34"/>
  <c r="K6" i="1"/>
  <c r="H20" i="34" s="1"/>
  <c r="J6" i="1"/>
  <c r="D20" i="34" s="1"/>
  <c r="M70" i="34"/>
  <c r="K5" i="1"/>
  <c r="J5" i="1"/>
  <c r="M37" i="34"/>
  <c r="K4" i="1"/>
  <c r="K18" i="34" s="1"/>
  <c r="I18" i="34" s="1"/>
  <c r="J4" i="1"/>
  <c r="D18" i="34" s="1"/>
  <c r="M111" i="34"/>
  <c r="L18" i="34"/>
  <c r="C27" i="34" s="1"/>
  <c r="Y48" i="35"/>
  <c r="D24" i="31"/>
  <c r="M95" i="34"/>
  <c r="D30" i="30"/>
  <c r="J23" i="32"/>
  <c r="L48" i="35"/>
  <c r="P47" i="35"/>
  <c r="E29" i="1"/>
  <c r="M63" i="34" s="1"/>
  <c r="E67" i="1"/>
  <c r="M114" i="34" s="1"/>
  <c r="E68" i="1"/>
  <c r="M115" i="34" s="1"/>
  <c r="E66" i="1"/>
  <c r="E25" i="1"/>
  <c r="M58" i="34" s="1"/>
  <c r="E26" i="1"/>
  <c r="M59" i="34" s="1"/>
  <c r="E74" i="1"/>
  <c r="K7" i="1" l="1"/>
  <c r="K8" i="1" s="1"/>
  <c r="H18" i="34"/>
  <c r="F27" i="28"/>
  <c r="F19" i="33"/>
  <c r="F30" i="30"/>
  <c r="C28" i="34"/>
  <c r="C24" i="34"/>
  <c r="F24" i="31"/>
  <c r="C26" i="34"/>
  <c r="G18" i="34"/>
  <c r="E18" i="34" s="1"/>
  <c r="F23" i="32"/>
  <c r="C25" i="34"/>
  <c r="K20" i="34"/>
  <c r="I20" i="34" s="1"/>
  <c r="G20" i="34"/>
  <c r="E20" i="34" s="1"/>
  <c r="D19" i="34"/>
  <c r="G19" i="34"/>
  <c r="E19" i="34" s="1"/>
  <c r="J7" i="1"/>
  <c r="J8" i="1" s="1"/>
  <c r="M113" i="34"/>
  <c r="K19" i="34"/>
  <c r="I19" i="34" s="1"/>
  <c r="H19" i="34"/>
  <c r="K21" i="34" l="1"/>
  <c r="I21" i="34" s="1"/>
  <c r="H21" i="34"/>
  <c r="G22" i="34"/>
  <c r="D22" i="34"/>
  <c r="G21" i="34"/>
  <c r="E21" i="34" s="1"/>
  <c r="D21" i="34"/>
  <c r="E22" i="34" l="1"/>
  <c r="O12" i="34"/>
  <c r="F12" i="34"/>
  <c r="H22" i="34"/>
  <c r="K22" i="34"/>
  <c r="O14" i="34" l="1"/>
  <c r="F14" i="34"/>
  <c r="I22" i="34"/>
</calcChain>
</file>

<file path=xl/sharedStrings.xml><?xml version="1.0" encoding="utf-8"?>
<sst xmlns="http://schemas.openxmlformats.org/spreadsheetml/2006/main" count="295" uniqueCount="139">
  <si>
    <t>Question</t>
  </si>
  <si>
    <t>People</t>
  </si>
  <si>
    <t>Internal Control</t>
  </si>
  <si>
    <t>A second level of review is done before the GST return is submitted.</t>
  </si>
  <si>
    <t>The subsequent sale or movement of the imported goods delivered to local address or exported out of Singapore is tracked.</t>
  </si>
  <si>
    <t>My business maintains documentation on the movement of goods: 
Received by me: Goods received notes, acknowledged delivery orders, import permits, etc. 
Delivered by me: Export documents, packing list, delivery orders, invoices, written instructions from overseas principals, etc.</t>
  </si>
  <si>
    <t>Essential=E / Good Practice=G</t>
  </si>
  <si>
    <t>S/No.</t>
  </si>
  <si>
    <t>Score</t>
  </si>
  <si>
    <t>E</t>
  </si>
  <si>
    <t>G</t>
  </si>
  <si>
    <t>General</t>
  </si>
  <si>
    <t>Record-Keeping</t>
  </si>
  <si>
    <t>Systems</t>
  </si>
  <si>
    <t xml:space="preserve">• Training
• Regular update of GST knowledge
• GST knowledge transfer
</t>
  </si>
  <si>
    <t xml:space="preserve">• Keep complete records and documents supporting GST declarations
• Maintain GST documents
• Record transactions timely
• Keep GST worksheets
</t>
  </si>
  <si>
    <t xml:space="preserve">• Accounting system
• Collate information for GST reporting
• Inventory system
</t>
  </si>
  <si>
    <t>Essential Requirements</t>
  </si>
  <si>
    <t>Questions</t>
  </si>
  <si>
    <t>Good Practices</t>
  </si>
  <si>
    <r>
      <t xml:space="preserve">People – GST </t>
    </r>
    <r>
      <rPr>
        <b/>
        <u/>
        <sz val="12"/>
        <color indexed="9"/>
        <rFont val="Arial"/>
        <family val="2"/>
      </rPr>
      <t>Preparer</t>
    </r>
  </si>
  <si>
    <r>
      <t xml:space="preserve">People – GST </t>
    </r>
    <r>
      <rPr>
        <b/>
        <u/>
        <sz val="12"/>
        <color indexed="9"/>
        <rFont val="Arial"/>
        <family val="2"/>
      </rPr>
      <t>Approver</t>
    </r>
  </si>
  <si>
    <t>Assessment</t>
  </si>
  <si>
    <t>Question Count</t>
  </si>
  <si>
    <t>Assessment Chart</t>
  </si>
  <si>
    <t>Rating</t>
  </si>
  <si>
    <t>Both E and G 100%</t>
  </si>
  <si>
    <t>UEN / GST Reg Number:</t>
  </si>
  <si>
    <r>
      <t>To begin the review, please fill in the following boxes and click "</t>
    </r>
    <r>
      <rPr>
        <b/>
        <sz val="11"/>
        <color indexed="8"/>
        <rFont val="Arial"/>
        <family val="2"/>
      </rPr>
      <t>Start</t>
    </r>
    <r>
      <rPr>
        <sz val="11"/>
        <color indexed="8"/>
        <rFont val="Arial"/>
        <family val="2"/>
      </rPr>
      <t>".</t>
    </r>
  </si>
  <si>
    <t>Name of GST-registered Business:</t>
  </si>
  <si>
    <t xml:space="preserve">Please answer the following questions: </t>
  </si>
  <si>
    <t>My business imports goods with GST suspended / deferred, or imports on behalf of overseas principals.</t>
  </si>
  <si>
    <t>Total</t>
  </si>
  <si>
    <t>Scoring:</t>
  </si>
  <si>
    <t>My business files all source documents (e.g. receipts / invoices from my suppliers and carbon / duplicate copies of tax invoices / receipts issued to my customers) on a timely basis.</t>
  </si>
  <si>
    <t>My business is able to collate information easily from various sources to file my GST return (e.g. compile information from sales, purchases and financial records to prepare my GST worksheets).</t>
  </si>
  <si>
    <t>None of the Above</t>
  </si>
  <si>
    <t>Overall Grading</t>
  </si>
  <si>
    <t>Accurate GST reporting starts with having good practices and internal processes.
The ASK GST Practices questionnaire ("Questionnaire") is designed to help you assess the adequacy of your business' internal GST processes.</t>
  </si>
  <si>
    <t>Your Score:</t>
  </si>
  <si>
    <t>My business is aware that for importation and exportation of goods, the following documents are to be maintained in accordance to the GST e-Tax Guides “A Guide on Exports”, "GST: Guide on Hand-Carried Exports Scheme" and "GST: Guide on Imports": 
- Import and export permits, bill of lading / air waybill / cargo manifest / mate’s receipt or subsidiary export certificate/note of shipment issued by freight forwarder / handling agent;
- Invoice, purchase order, packing list / delivery note, insurance documents and evidence of payment.
- Any other documents specified by the Comptroller in the above GST e-Tax Guides.</t>
  </si>
  <si>
    <t xml:space="preserve">My business maintains its sales and purchase listings in accordance with the following format prescribed by IRAS:
Sales listings
Purchase listings
</t>
  </si>
  <si>
    <r>
      <t xml:space="preserve">UEN / GST Reg Number </t>
    </r>
    <r>
      <rPr>
        <sz val="14"/>
        <color indexed="10"/>
        <rFont val="Arial"/>
        <family val="2"/>
      </rPr>
      <t>*</t>
    </r>
    <r>
      <rPr>
        <b/>
        <sz val="11"/>
        <rFont val="Arial"/>
        <family val="2"/>
      </rPr>
      <t xml:space="preserve"> :</t>
    </r>
  </si>
  <si>
    <r>
      <t xml:space="preserve">Name of GST-registered Business </t>
    </r>
    <r>
      <rPr>
        <sz val="14"/>
        <color indexed="10"/>
        <rFont val="Arial"/>
        <family val="2"/>
      </rPr>
      <t>*</t>
    </r>
    <r>
      <rPr>
        <b/>
        <sz val="11"/>
        <rFont val="Arial"/>
        <family val="2"/>
      </rPr>
      <t xml:space="preserve"> :</t>
    </r>
  </si>
  <si>
    <r>
      <t xml:space="preserve">Name of reviewer </t>
    </r>
    <r>
      <rPr>
        <sz val="14"/>
        <color indexed="10"/>
        <rFont val="Arial"/>
        <family val="2"/>
      </rPr>
      <t>*</t>
    </r>
    <r>
      <rPr>
        <b/>
        <sz val="11"/>
        <rFont val="Arial"/>
        <family val="2"/>
      </rPr>
      <t xml:space="preserve"> :</t>
    </r>
  </si>
  <si>
    <r>
      <t xml:space="preserve">Date of review </t>
    </r>
    <r>
      <rPr>
        <sz val="14"/>
        <color indexed="10"/>
        <rFont val="Arial"/>
        <family val="2"/>
      </rPr>
      <t>*</t>
    </r>
    <r>
      <rPr>
        <b/>
        <sz val="11"/>
        <rFont val="Arial"/>
        <family val="2"/>
      </rPr>
      <t xml:space="preserve"> :</t>
    </r>
  </si>
  <si>
    <r>
      <t xml:space="preserve">Your </t>
    </r>
    <r>
      <rPr>
        <b/>
        <sz val="11"/>
        <color indexed="8"/>
        <rFont val="Arial"/>
        <family val="2"/>
      </rPr>
      <t>S</t>
    </r>
    <r>
      <rPr>
        <b/>
        <sz val="11"/>
        <color indexed="8"/>
        <rFont val="Arial"/>
        <family val="2"/>
      </rPr>
      <t>core</t>
    </r>
    <r>
      <rPr>
        <sz val="11"/>
        <color indexed="8"/>
        <rFont val="Arial"/>
        <family val="2"/>
      </rPr>
      <t xml:space="preserve"> depends on the number of  </t>
    </r>
    <r>
      <rPr>
        <sz val="11"/>
        <color indexed="8"/>
        <rFont val="Wingdings"/>
        <charset val="2"/>
      </rPr>
      <t>þ</t>
    </r>
    <r>
      <rPr>
        <sz val="11"/>
        <color indexed="8"/>
        <rFont val="Arial"/>
        <family val="2"/>
      </rPr>
      <t xml:space="preserve">  you have accumulated.</t>
    </r>
  </si>
  <si>
    <t>You are on the right track! We recommend that you look into adopting additional good practices to strengthen your GST compliance. </t>
  </si>
  <si>
    <t>Less than 100% for Essential Requirements</t>
  </si>
  <si>
    <t>Introduction:</t>
  </si>
  <si>
    <t>Instructions:</t>
  </si>
  <si>
    <r>
      <rPr>
        <sz val="14"/>
        <color indexed="10"/>
        <rFont val="Arial"/>
        <family val="2"/>
      </rPr>
      <t>*</t>
    </r>
    <r>
      <rPr>
        <sz val="10"/>
        <color indexed="10"/>
        <rFont val="Arial"/>
        <family val="2"/>
      </rPr>
      <t xml:space="preserve"> Denotes compulsory fields</t>
    </r>
  </si>
  <si>
    <t>100% for Essential Requirements AND 100% for Good Practices</t>
  </si>
  <si>
    <t>How Do You Fare</t>
  </si>
  <si>
    <t>100% for Essential Requirements AND
less than 100% for Good Practices</t>
  </si>
  <si>
    <t>My GST preparer:</t>
  </si>
  <si>
    <t>Knows about GST returns filing (e.g. when to e-file, how to e-file, how to correct past errors).</t>
  </si>
  <si>
    <t>Knows when to make payment to IRAS / receive refund from IRAS.</t>
  </si>
  <si>
    <t>Has a good understanding of areas where GST application rule are less straightforward (e.g. difference between reimbursement and disbursement, hire-purchase transactions, treatment of sale and redemption of vouchers, significance of partial exemption and input tax apportionment).</t>
  </si>
  <si>
    <t>My GST approver:</t>
  </si>
  <si>
    <t>Is able to recognise potential GST issues and seek clarification from IRAS or external professionals when in doubt.</t>
  </si>
  <si>
    <t>All accounting records and documents are kept for a period of at least five years to support all my GST declarations.</t>
  </si>
  <si>
    <t>The record keeping processes are well documented and can be handed over in the event of a change in personnel handling GST matters.</t>
  </si>
  <si>
    <t>My business keeps the original tax invoice which was cancelled.</t>
  </si>
  <si>
    <t>Electronic records (instead of hardcopies) are kept for easy storage and retrieval.</t>
  </si>
  <si>
    <t>Periodic reviews are done on a yearly basis to assess the correctness of my GST declarations.</t>
  </si>
  <si>
    <t>Separate inventory records are maintained for goods that belong to me and that which belong to others (e.g. goods belonging to overseas principals and goods under consignment).</t>
  </si>
  <si>
    <t>Modules</t>
  </si>
  <si>
    <r>
      <t xml:space="preserve">Period of review </t>
    </r>
    <r>
      <rPr>
        <sz val="14"/>
        <color indexed="10"/>
        <rFont val="Arial"/>
        <family val="2"/>
      </rPr>
      <t>*</t>
    </r>
    <r>
      <rPr>
        <b/>
        <sz val="11"/>
        <rFont val="Arial"/>
        <family val="2"/>
      </rPr>
      <t xml:space="preserve"> :</t>
    </r>
  </si>
  <si>
    <r>
      <t xml:space="preserve">Note: As a </t>
    </r>
    <r>
      <rPr>
        <u/>
        <sz val="12"/>
        <rFont val="Arial"/>
        <family val="2"/>
      </rPr>
      <t>minimum</t>
    </r>
    <r>
      <rPr>
        <sz val="12"/>
        <rFont val="Arial"/>
        <family val="2"/>
      </rPr>
      <t xml:space="preserve"> requirement, your business needs to achieve a Score of </t>
    </r>
    <r>
      <rPr>
        <b/>
        <sz val="12"/>
        <rFont val="Arial"/>
        <family val="2"/>
      </rPr>
      <t>100%</t>
    </r>
    <r>
      <rPr>
        <sz val="12"/>
        <rFont val="Arial"/>
        <family val="2"/>
      </rPr>
      <t xml:space="preserve"> for </t>
    </r>
    <r>
      <rPr>
        <b/>
        <sz val="12"/>
        <color indexed="10"/>
        <rFont val="Arial"/>
        <family val="2"/>
      </rPr>
      <t>Essential Requirements</t>
    </r>
    <r>
      <rPr>
        <sz val="12"/>
        <rFont val="Arial"/>
        <family val="2"/>
      </rPr>
      <t xml:space="preserve"> to be deemed to have put in place </t>
    </r>
    <r>
      <rPr>
        <b/>
        <sz val="12"/>
        <rFont val="Arial"/>
        <family val="2"/>
      </rPr>
      <t>adequate</t>
    </r>
    <r>
      <rPr>
        <sz val="12"/>
        <rFont val="Arial"/>
        <family val="2"/>
      </rPr>
      <t xml:space="preserve"> </t>
    </r>
    <r>
      <rPr>
        <b/>
        <sz val="12"/>
        <rFont val="Arial"/>
        <family val="2"/>
      </rPr>
      <t>GST internal processes</t>
    </r>
    <r>
      <rPr>
        <b/>
        <sz val="12"/>
        <color indexed="29"/>
        <rFont val="Arial"/>
        <family val="2"/>
      </rPr>
      <t>.</t>
    </r>
    <r>
      <rPr>
        <sz val="12"/>
        <rFont val="Arial"/>
        <family val="2"/>
      </rPr>
      <t xml:space="preserve"> It would be a bonus if you have high scores on </t>
    </r>
    <r>
      <rPr>
        <b/>
        <sz val="12"/>
        <color indexed="30"/>
        <rFont val="Arial"/>
        <family val="2"/>
      </rPr>
      <t>Good Practices</t>
    </r>
    <r>
      <rPr>
        <sz val="12"/>
        <rFont val="Arial"/>
        <family val="2"/>
      </rPr>
      <t>.</t>
    </r>
    <r>
      <rPr>
        <b/>
        <sz val="12"/>
        <color indexed="30"/>
        <rFont val="Arial"/>
        <family val="2"/>
      </rPr>
      <t xml:space="preserve"> </t>
    </r>
  </si>
  <si>
    <r>
      <t xml:space="preserve">This Questionnaire is to be used for </t>
    </r>
    <r>
      <rPr>
        <b/>
        <sz val="11"/>
        <color indexed="8"/>
        <rFont val="Arial"/>
        <family val="2"/>
      </rPr>
      <t xml:space="preserve">one </t>
    </r>
    <r>
      <rPr>
        <sz val="11"/>
        <color indexed="8"/>
        <rFont val="Arial"/>
        <family val="2"/>
      </rPr>
      <t>GST-registered business only. If you are performing the review for multiple businesses, please use a separate Questionnaire for each business.</t>
    </r>
  </si>
  <si>
    <r>
      <t>Select any of the following modules and click "</t>
    </r>
    <r>
      <rPr>
        <b/>
        <sz val="11"/>
        <color indexed="8"/>
        <rFont val="Arial"/>
        <family val="2"/>
      </rPr>
      <t>Next</t>
    </r>
    <r>
      <rPr>
        <sz val="11"/>
        <color indexed="8"/>
        <rFont val="Arial"/>
        <family val="2"/>
      </rPr>
      <t xml:space="preserve">": </t>
    </r>
  </si>
  <si>
    <t>We strongly recommend that you adopt those essential requirements which are lacking. Following that, you may look into implementing good practices to strengthen your GST compliance. Each step you take will help you to achieve more accurate GST reporting.</t>
  </si>
  <si>
    <t>Fantastic and keep up the good work! You have put in place essential processes and good practices that will help you achieve accurate GST reporting and strong compliance.</t>
  </si>
  <si>
    <t>My business issues tax invoices with the following details:
(a) The words “tax invoice” in a prominent place;
(b) An identification number;
(c) The date of issue of the invoice;
(d) My name/business name, address and GST registration number;
(e) My customer’s name (or trading name) and address;
(f) A description of the goods or services supplied and the type of supply, if there is more than one type of supply to the same customer;
(g) For each description of goods or services supplied, the quantity of goods or the extent of services and the amount payable, excluding GST;
(h) Any cash discount offered;
(i) The total amount payable excluding GST, the rate of GST and the total GST chargeable shown as a separate amount;
(j) The total amount payable including the total GST chargeable; and
(k) The breakdown of GST-exempt, zero-rated or other supplies, stating separately the gross amount payable in respect of each, if applicable.</t>
  </si>
  <si>
    <t>Copies of my communication with IRAS and external consultants on GST treatment and / or other matters relevant to the business are maintained (e.g. approval letter from IRAS on GST scheme, clarifications sought on GST treatment).</t>
  </si>
  <si>
    <t>My business uses an accounting system to consolidate all my sales and purchases.</t>
  </si>
  <si>
    <t>My business uses an electronic inventory system and bar coding to track movement of goods within my premises, goods received from suppliers and goods delivered to my customers.</t>
  </si>
  <si>
    <r>
      <t xml:space="preserve">For each of the </t>
    </r>
    <r>
      <rPr>
        <sz val="11"/>
        <rFont val="Arial"/>
        <family val="2"/>
      </rPr>
      <t>four</t>
    </r>
    <r>
      <rPr>
        <sz val="11"/>
        <color indexed="8"/>
        <rFont val="Arial"/>
        <family val="2"/>
      </rPr>
      <t xml:space="preserve"> modules below, you will be asked questions classified under two categories – (1) "</t>
    </r>
    <r>
      <rPr>
        <b/>
        <sz val="11"/>
        <color indexed="10"/>
        <rFont val="Arial"/>
        <family val="2"/>
      </rPr>
      <t>Essential Requirements</t>
    </r>
    <r>
      <rPr>
        <sz val="11"/>
        <color indexed="8"/>
        <rFont val="Arial"/>
        <family val="2"/>
      </rPr>
      <t>" and (2) "</t>
    </r>
    <r>
      <rPr>
        <b/>
        <sz val="11"/>
        <color indexed="30"/>
        <rFont val="Arial"/>
        <family val="2"/>
      </rPr>
      <t>Good Practices</t>
    </r>
    <r>
      <rPr>
        <sz val="11"/>
        <color indexed="8"/>
        <rFont val="Arial"/>
        <family val="2"/>
      </rPr>
      <t>"</t>
    </r>
    <r>
      <rPr>
        <b/>
        <sz val="11"/>
        <color indexed="62"/>
        <rFont val="Arial"/>
        <family val="2"/>
      </rPr>
      <t>.</t>
    </r>
    <r>
      <rPr>
        <sz val="11"/>
        <color indexed="8"/>
        <rFont val="Wingdings"/>
        <charset val="2"/>
      </rPr>
      <t/>
    </r>
  </si>
  <si>
    <r>
      <rPr>
        <b/>
        <sz val="11"/>
        <color indexed="10"/>
        <rFont val="Arial"/>
        <family val="2"/>
      </rPr>
      <t>Essential Requirements</t>
    </r>
    <r>
      <rPr>
        <b/>
        <sz val="11"/>
        <color indexed="29"/>
        <rFont val="Arial"/>
        <family val="2"/>
      </rPr>
      <t xml:space="preserve"> </t>
    </r>
    <r>
      <rPr>
        <sz val="11"/>
        <color indexed="8"/>
        <rFont val="Arial"/>
        <family val="2"/>
      </rPr>
      <t>refer to the minimum requirements that a GST-registered business is expected to adopt while</t>
    </r>
    <r>
      <rPr>
        <sz val="11"/>
        <color indexed="62"/>
        <rFont val="Arial"/>
        <family val="2"/>
      </rPr>
      <t xml:space="preserve"> </t>
    </r>
    <r>
      <rPr>
        <b/>
        <sz val="11"/>
        <color indexed="30"/>
        <rFont val="Arial"/>
        <family val="2"/>
      </rPr>
      <t>Good Practices</t>
    </r>
    <r>
      <rPr>
        <sz val="11"/>
        <color indexed="62"/>
        <rFont val="Arial"/>
        <family val="2"/>
      </rPr>
      <t xml:space="preserve"> </t>
    </r>
    <r>
      <rPr>
        <sz val="11"/>
        <color indexed="8"/>
        <rFont val="Arial"/>
        <family val="2"/>
      </rPr>
      <t xml:space="preserve">refer to the additional practices that businesses are strongly encouraged to put in place. 
A GST-registered business is expected to adopt all (i.e. </t>
    </r>
    <r>
      <rPr>
        <b/>
        <sz val="11"/>
        <color indexed="8"/>
        <rFont val="Arial"/>
        <family val="2"/>
      </rPr>
      <t>100%</t>
    </r>
    <r>
      <rPr>
        <sz val="11"/>
        <color indexed="8"/>
        <rFont val="Arial"/>
        <family val="2"/>
      </rPr>
      <t xml:space="preserve">) of the </t>
    </r>
    <r>
      <rPr>
        <b/>
        <sz val="11"/>
        <color indexed="10"/>
        <rFont val="Arial"/>
        <family val="2"/>
      </rPr>
      <t>Essential Requirements</t>
    </r>
    <r>
      <rPr>
        <sz val="11"/>
        <color indexed="8"/>
        <rFont val="Arial"/>
        <family val="2"/>
      </rPr>
      <t>. If your business is already achieving this, you can work towards putting in place</t>
    </r>
    <r>
      <rPr>
        <b/>
        <sz val="11"/>
        <color indexed="8"/>
        <rFont val="Arial"/>
        <family val="2"/>
      </rPr>
      <t xml:space="preserve"> </t>
    </r>
    <r>
      <rPr>
        <b/>
        <sz val="11"/>
        <color indexed="30"/>
        <rFont val="Arial"/>
        <family val="2"/>
      </rPr>
      <t>Good Practices</t>
    </r>
    <r>
      <rPr>
        <sz val="11"/>
        <color indexed="8"/>
        <rFont val="Arial"/>
        <family val="2"/>
      </rPr>
      <t xml:space="preserve"> that are currently not present.</t>
    </r>
  </si>
  <si>
    <t>While you are completing the Qestionnaire, the areas for improvement will be highlighted in yellow for your ease of identifying the areas to work on.</t>
  </si>
  <si>
    <r>
      <t xml:space="preserve">My business appoints a GST return preparer </t>
    </r>
    <r>
      <rPr>
        <b/>
        <sz val="11"/>
        <color indexed="8"/>
        <rFont val="Arial"/>
        <family val="2"/>
      </rPr>
      <t>and</t>
    </r>
    <r>
      <rPr>
        <sz val="11"/>
        <color indexed="8"/>
        <rFont val="Arial"/>
        <family val="2"/>
      </rPr>
      <t xml:space="preserve"> a </t>
    </r>
    <r>
      <rPr>
        <u/>
        <sz val="11"/>
        <color indexed="8"/>
        <rFont val="Arial"/>
        <family val="2"/>
      </rPr>
      <t>separate GST return approver</t>
    </r>
    <r>
      <rPr>
        <sz val="11"/>
        <color indexed="8"/>
        <rFont val="Arial"/>
        <family val="2"/>
      </rPr>
      <t xml:space="preserve"> to review the work done by the GST return preparer.</t>
    </r>
  </si>
  <si>
    <t>My business appoints a GST return preparer and a separate GST return approver to review the work done by the GST return preparer.</t>
  </si>
  <si>
    <t>You do not need to submit the completed Questionnaire to IRAS but it must be made available to us upon request. You can retain a copy by printing or saving this document once you have completed the Questionnaire.</t>
  </si>
  <si>
    <r>
      <t xml:space="preserve">At any point in time, you may </t>
    </r>
    <r>
      <rPr>
        <u/>
        <sz val="11"/>
        <rFont val="Arial"/>
        <family val="2"/>
      </rPr>
      <t>save your work in your own drive</t>
    </r>
    <r>
      <rPr>
        <sz val="11"/>
        <rFont val="Arial"/>
        <family val="2"/>
      </rPr>
      <t xml:space="preserve"> and return to the same page to continue with the Questionnaire.
</t>
    </r>
  </si>
  <si>
    <t>I do not fulfil any of the above requirements / practices.</t>
  </si>
  <si>
    <t>(dd/mm/yyyy to dd/mm/yyyy)</t>
  </si>
  <si>
    <t>(dd/mm/yyyy)</t>
  </si>
  <si>
    <t>To facilitate effective handover, a database or library storing documentation of all internal procedures involved in GST reporting (e.g. GST treatment on complex transactions, new business models, routine transactions) is maintained.</t>
  </si>
  <si>
    <t>NOTE TO USER</t>
  </si>
  <si>
    <t>My business is aware that a simplified tax invoice containing the following details can be issued for standard-rated supplies amounting $1,000 (incl GST) or less:
(a) My name / Business name, address and GST registration number;
(b) The date of issue of the invoice;
(c) An identification number, e.g. invoice number;
(d) The description of the goods or services supplied;
(e) The total amount payable including tax; and
(f) The words “Price Payable includes GST”.</t>
  </si>
  <si>
    <t>Yes / No / NA</t>
  </si>
  <si>
    <t>Response</t>
  </si>
  <si>
    <t>Review</t>
  </si>
  <si>
    <t>-</t>
  </si>
  <si>
    <t>Follow up Action</t>
  </si>
  <si>
    <t>Has accounting qualification with at least one year of experience in preparing GST returns.</t>
  </si>
  <si>
    <t xml:space="preserve">Is aware of the requirements of the GST schemes that my business is on (e.g. Major Exporter Scheme, Import GST Deferment Scheme, Cash Accounting Scheme, Hand-carried Exports Scheme, Discounted Sale Price Scheme etc).
</t>
  </si>
  <si>
    <t>Has accounting qualification with at least one year of experience in reviewing GST returns.</t>
  </si>
  <si>
    <t>Is aware of where and how to obtain GST updates (e.g. subscribe to the free service IRAS eAlerts to receive the latest content and updates to e-Tax Guides, media releases, public consultations and events/seminars via email).</t>
  </si>
  <si>
    <t>My business has put in place additional steps to review exceptional transactions that are not part of my usual business activities (e.g. disposal of fixed assets, sale of properties, transfer of business as a going concern, changes in business structures like mergers, joint ventures).</t>
  </si>
  <si>
    <t>Has knowledge of GST treatment for common transactions (e.g. nature of supplies, when to account for GST on supplies made based on the time of supply rules, type of services that can qualify for zero-rating, export documents required before business can zero-rate the supplies, conditions for claiming input tax, conditions for claiming bad debt relief).</t>
  </si>
  <si>
    <t>My business is aware that when issuing sales invoices for zero-rated supplies, the sales invoice should contain the following details:
(a) My name / Business name, address, telephone number and business registration number;
(b) The date of issue of the invoice;
(c) An identification number, e.g. invoice number;
(d) My customer’s name and address;
(e) The description of goods or services, quantity and price;
(f) Any cash discount offered; and
(g) The total price.</t>
  </si>
  <si>
    <t>My business is aware that when issuing an invoice in a foreign currency, the following items on the tax invoice will be converted into Singapore dollar at the selling rate of exchange prevailing in Singapore at the time of supply:
(a) The total amount payable (excluding GST);
(b) The total GST payable; and
(c) The total amount payable (including GST).</t>
  </si>
  <si>
    <r>
      <rPr>
        <sz val="11"/>
        <color indexed="8"/>
        <rFont val="Arial"/>
        <family val="2"/>
      </rPr>
      <t xml:space="preserve">Please indicate  </t>
    </r>
    <r>
      <rPr>
        <sz val="11"/>
        <color indexed="8"/>
        <rFont val="Wingdings"/>
        <charset val="2"/>
      </rPr>
      <t>þ</t>
    </r>
    <r>
      <rPr>
        <sz val="11"/>
        <color indexed="8"/>
        <rFont val="Arial"/>
        <family val="2"/>
      </rPr>
      <t xml:space="preserve">  against the essential requirements / good practices that your business adopts. If there is no requirement / practice adopted, you are still required to indicate </t>
    </r>
    <r>
      <rPr>
        <sz val="11"/>
        <color indexed="8"/>
        <rFont val="Wingdings"/>
        <charset val="2"/>
      </rPr>
      <t>þ</t>
    </r>
    <r>
      <rPr>
        <sz val="11"/>
        <color indexed="8"/>
        <rFont val="Arial"/>
        <family val="2"/>
      </rPr>
      <t xml:space="preserve">  against "None of the Above" in order to proceed.</t>
    </r>
  </si>
  <si>
    <r>
      <t>Is in a position of authority (e.g. Accounts / Finance Manager or Chief Financial Officer) AND is appointed to be responsible for the accuracy of the business's GST return declarations.</t>
    </r>
    <r>
      <rPr>
        <b/>
        <sz val="11"/>
        <rFont val="Arial"/>
        <family val="2"/>
      </rPr>
      <t/>
    </r>
  </si>
  <si>
    <t>CS View</t>
  </si>
  <si>
    <t>My business is aware that a credit note can be issued to correct a genuine mistake or to give a credit to its customer under the following situations:
- correction of a genuine mistake (e.g. goods invoiced as standard-rated which should have been exempt or zero-rated)
- supply did not take place
- charges are partly or fully waived before/after delivery of the goods
- goods or services are accepted, but terms of the contract are not fully met (e.g. sub standard goods are accepted by the customer at a reduced price)
- goods are returned or services are not accepted
- goods and services are supplied for an unconfirmed consideration
The credit note shows clearly:
(a) My name/Business name, address and GST registration number ;
(b) An identification number (e.g. a serial number);
(c) The date of issue;
(d) My customer's name and address;
(e) The reason for the credit given - for example, "returned goods";
(f) A description sufficient to identify the goods and services for which credit is being allowed;
(g) The quantity and amount credited for each item;
(h) The total amount credited, excluding tax;
(i) The rate and amount of tax credited;
(j) The total amount credited, including tax; and
(k) The number and date of the original tax invoice (for transactions which I am unable to do so, I am able to satisfy the Comptroller of GST by other means that I have accounted for GST on the original supply).</t>
  </si>
  <si>
    <t>Handover procedures are in place to ensure that GST knowledge and control practices are retained in the business even when there is a change in the GST preparer and/or GST approver.</t>
  </si>
  <si>
    <t>My business uses a professional accounting system with coded table to classify sales and purchases transactions. The system also has in-built logic or auto checks function to prevent duplicate entries, and is able to recognise discrepancies in GST rates and GST values keyed in, and unauthorised manual amendment to data.</t>
  </si>
  <si>
    <t>My computerised accounting system is able to generate a softcopy GST report to be used for filing GST returns. This report is in accordance with the prescribed format by IRAS and can be saved in Microsoft Excel format.</t>
  </si>
  <si>
    <t>My business performs annual stock-take / inventory audit and reconcile results to inventory records and / or overseas principals' records. The results are verified by auditors and discrepancies are investigated and follow-up actions taken.</t>
  </si>
  <si>
    <t>List Q3 - 5 if answer Yes to Qn “My business imports goods with GST suspended / deferred, or imports on behalf of overseas principals.”</t>
  </si>
  <si>
    <t>Assisted Self-help Kit (ASK): Section 1 - GST Practices</t>
  </si>
  <si>
    <t>Has attended and attained at least a pass in one of the following courses – GST Course "Overview of GST",  Executive Tax Programme Level I / II (GST), ISCA Professional Examination's Taxation Module or ISCA ATTS Specialist Certificate in Taxation.</t>
  </si>
  <si>
    <t>Is aware of the GST resources that are available (e.g. e-Tax Guides, Ask IRAS function at the website, email alerts, e-Learning course "Overview of GST", tax courses "Executive Tax Programme Level I / II (GST)").</t>
  </si>
  <si>
    <t>Has attended and attained at least a pass in one of the following courses - GST Course "Overview of GST", Executive Tax Programme Level I / II (GST), ISCA Professional Examination's Taxation Module or ISCA ATTS Specialist Certificate in Taxation.</t>
  </si>
  <si>
    <t>All new staff or staff who are new to GST reporting are sent for formal GST training (i.e. IRAS' e-Learning course "Overview of GST", GST courses conducted by Tax Academy of Singapore (TA) or Institute of Singapore Chartered Accountants (ISCA)).</t>
  </si>
  <si>
    <t>4a</t>
  </si>
  <si>
    <t>4b</t>
  </si>
  <si>
    <t>7a</t>
  </si>
  <si>
    <t>7b</t>
  </si>
  <si>
    <t>9a</t>
  </si>
  <si>
    <t>9b</t>
  </si>
  <si>
    <t>My business issues customer accounting tax invoices with the following details:
(a) The words “tax invoice” in a prominent place;
(b) An identification number;
(c) The date of issue of the invoice;
(d) My name/business name, address and GST registration number;
(e) My customer’s name (or trading name), address and GST registration number;
(f) A description of the goods or services supplied and the type of supply, if there is more than one type of supply to the same customer;
(g) For each description of goods or services supplied, the quantity of goods or the extent of services and the amount payable, excluding GST;
(h) Any cash discount offered;
(i) The total amount payable, excluding GST; and
(j) A statement to inform my customer of the total GST due and to account for this tax to IRAS on my behalf.</t>
  </si>
  <si>
    <t>My business is aware that when issuing a customer accounting tax invoice in a foreign currency, the following items on the tax invoice are to be converted into Singapore dollar at the selling rate of exchange prevailing in Singapore at the time of supply:
(a) The total amount payable (excluding GST); and
(b) The GST amount my customer is required to account for on my behalf.</t>
  </si>
  <si>
    <t>My business is aware that for customer accounting transactions where a credit note is issued to correct a genuine mistake or to give a credit to its customer, the credit note is to show clearly:
(a) My name/Business name, address and GST registration number;
(b) An identification number (e.g. a serial number);
(c) The date of issue;
(d) My customer's name and address and GST registration number;
(e) The reason for the credit given - for example, "returned goods";
(f) A description sufficient to identify the goods and services for which credit is being allowed;
(g) The quantity and amount credited for each item;
(h) The total amount credited, excluding tax;
(i) The number and date of the original customer accounting tax invoice (for transactions which I am unable to do so, I am able to satisfy the Comptroller of GST by other means that the supply was subject to customer accounting); and
(j) A statement to inform my customer of the total GST credit given and to adjust for this tax to IRAS on my behalf.</t>
  </si>
  <si>
    <r>
      <t xml:space="preserve">Is an Accredited Tax Practitioner or Accredited Tax Advisor with </t>
    </r>
    <r>
      <rPr>
        <sz val="11"/>
        <rFont val="Arial"/>
        <family val="2"/>
      </rPr>
      <t>Singapore Chartered Tax Professionals Limited (SCTP).</t>
    </r>
  </si>
  <si>
    <t>My GST approver is an Accredited Tax Practitioner or Accredited Tax Advisor with Singapore Chartered Tax Professionals Limited (SCTP).</t>
  </si>
  <si>
    <t>Internal Control and Risk Management</t>
  </si>
  <si>
    <t>My business has a process/risk owner who is accountable for Missing Trader Fraud ("MTF") risk management and ensures that the risks are mitigated by implementing a process to identify, assess and understand MTF risks.</t>
  </si>
  <si>
    <t xml:space="preserve">My business takes reasonable steps to identify any exposure to MTF risks and performs ongoing monitoring of counterparties and transactions to identify risks which may emerge after the initial assessment. </t>
  </si>
  <si>
    <t>Staff across all levels and functions are trained to recognise MTF risk indicators and know who to contact to prevent/minimise the impact of MTF to my business.</t>
  </si>
  <si>
    <t>List Q4 &amp; 5 if answer Yes to Qn “My business imports goods with GST suspended / deferred, or imports on behalf of overseas principals.”</t>
  </si>
  <si>
    <t>My accounting software supports filing of GST returns and/or listings directly to IRAS via Accounting Programming Interface ("API").</t>
  </si>
  <si>
    <r>
      <t>The Questionnaire will take 15 to 20 minutes to complete. It comprises of 4 modules</t>
    </r>
    <r>
      <rPr>
        <sz val="11"/>
        <rFont val="Arial"/>
        <family val="2"/>
      </rPr>
      <t xml:space="preserve"> – People, Record-Keeping, Internal Controls and Risk Management and Systems. Each module consists</t>
    </r>
    <r>
      <rPr>
        <sz val="11"/>
        <color indexed="8"/>
        <rFont val="Arial"/>
        <family val="2"/>
      </rPr>
      <t xml:space="preserve"> of a set of</t>
    </r>
    <r>
      <rPr>
        <sz val="11"/>
        <color indexed="10"/>
        <rFont val="Arial"/>
        <family val="2"/>
      </rPr>
      <t xml:space="preserve"> </t>
    </r>
    <r>
      <rPr>
        <b/>
        <sz val="11"/>
        <color indexed="10"/>
        <rFont val="Arial"/>
        <family val="2"/>
      </rPr>
      <t>Essential Requirements</t>
    </r>
    <r>
      <rPr>
        <sz val="11"/>
        <color indexed="8"/>
        <rFont val="Arial"/>
        <family val="2"/>
      </rPr>
      <t xml:space="preserve"> and </t>
    </r>
    <r>
      <rPr>
        <b/>
        <sz val="11"/>
        <color indexed="30"/>
        <rFont val="Arial"/>
        <family val="2"/>
      </rPr>
      <t>Good Practices</t>
    </r>
    <r>
      <rPr>
        <sz val="11"/>
        <color indexed="8"/>
        <rFont val="Arial"/>
        <family val="2"/>
      </rPr>
      <t xml:space="preserve"> that IRAS recommends a GST-registered business to adop</t>
    </r>
    <r>
      <rPr>
        <sz val="11"/>
        <rFont val="Arial"/>
        <family val="2"/>
      </rPr>
      <t>t.</t>
    </r>
  </si>
  <si>
    <t>Internal Controls and 
Risk Management</t>
  </si>
  <si>
    <t>• Treatment of exceptional transactions
• Second level of review
• Periodic review
• Integrate risk management of Missing Trader Fraud into governance framework</t>
  </si>
  <si>
    <r>
      <t xml:space="preserve">IRAS shall not be responsible or held accountable in any way for any damage, loss or expense whatsoever, arising directly or indirectly from the use (whether by you or any third party) of the ASK Section 1.
The ASK Section 1 is correct as at 11 Jun 2021. While every effort has been made to ensure that this information is consistent with existing law and practice, should there be any changes, IRAS reserves the right to vary our position accordingly. </t>
    </r>
    <r>
      <rPr>
        <i/>
        <u/>
        <sz val="9"/>
        <rFont val="Arial"/>
        <family val="2"/>
      </rPr>
      <t xml:space="preserve">Please check the IRAS website at </t>
    </r>
    <r>
      <rPr>
        <b/>
        <i/>
        <u/>
        <sz val="9"/>
        <rFont val="Arial"/>
        <family val="2"/>
      </rPr>
      <t>www.iras.gov.sg</t>
    </r>
    <r>
      <rPr>
        <i/>
        <u/>
        <sz val="9"/>
        <rFont val="Arial"/>
        <family val="2"/>
      </rPr>
      <t xml:space="preserve"> for the latest version</t>
    </r>
    <r>
      <rPr>
        <i/>
        <sz val="9"/>
        <rFont val="Arial"/>
        <family val="2"/>
      </rPr>
      <t>.
The ASK Section 1 provides only estimates based on the stated assumptions and your inputs. It may not provide for all possible scenarios.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</si>
</sst>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b/>
      <sz val="12"/>
      <name val="Arial"/>
      <family val="2"/>
    </font>
    <font>
      <b/>
      <sz val="11"/>
      <color indexed="8"/>
      <name val="Arial"/>
      <family val="2"/>
    </font>
    <font>
      <sz val="11"/>
      <color indexed="8"/>
      <name val="Arial"/>
      <family val="2"/>
    </font>
    <font>
      <sz val="12"/>
      <color indexed="8"/>
      <name val="Arial"/>
      <family val="2"/>
    </font>
    <font>
      <sz val="11"/>
      <name val="Arial"/>
      <family val="2"/>
    </font>
    <font>
      <b/>
      <sz val="11"/>
      <name val="Arial"/>
      <family val="2"/>
    </font>
    <font>
      <b/>
      <u/>
      <sz val="12"/>
      <color indexed="9"/>
      <name val="Arial"/>
      <family val="2"/>
    </font>
    <font>
      <b/>
      <sz val="14"/>
      <name val="Arial"/>
      <family val="2"/>
    </font>
    <font>
      <sz val="12"/>
      <name val="Arial"/>
      <family val="2"/>
    </font>
    <font>
      <b/>
      <sz val="10"/>
      <name val="Arial"/>
      <family val="2"/>
    </font>
    <font>
      <sz val="10"/>
      <color indexed="8"/>
      <name val="Arial"/>
      <family val="2"/>
    </font>
    <font>
      <u/>
      <sz val="11"/>
      <color indexed="8"/>
      <name val="Arial"/>
      <family val="2"/>
    </font>
    <font>
      <b/>
      <sz val="12"/>
      <color indexed="29"/>
      <name val="Arial"/>
      <family val="2"/>
    </font>
    <font>
      <b/>
      <sz val="11"/>
      <color indexed="29"/>
      <name val="Arial"/>
      <family val="2"/>
    </font>
    <font>
      <u/>
      <sz val="12"/>
      <name val="Arial"/>
      <family val="2"/>
    </font>
    <font>
      <sz val="11"/>
      <color indexed="8"/>
      <name val="Wingdings"/>
      <charset val="2"/>
    </font>
    <font>
      <b/>
      <sz val="11"/>
      <color indexed="62"/>
      <name val="Arial"/>
      <family val="2"/>
    </font>
    <font>
      <sz val="11"/>
      <color indexed="62"/>
      <name val="Arial"/>
      <family val="2"/>
    </font>
    <font>
      <b/>
      <sz val="12"/>
      <color indexed="30"/>
      <name val="Arial"/>
      <family val="2"/>
    </font>
    <font>
      <b/>
      <sz val="11"/>
      <color indexed="30"/>
      <name val="Arial"/>
      <family val="2"/>
    </font>
    <font>
      <b/>
      <sz val="11"/>
      <color indexed="10"/>
      <name val="Arial"/>
      <family val="2"/>
    </font>
    <font>
      <b/>
      <sz val="12"/>
      <color indexed="10"/>
      <name val="Arial"/>
      <family val="2"/>
    </font>
    <font>
      <sz val="11"/>
      <color indexed="10"/>
      <name val="Arial"/>
      <family val="2"/>
    </font>
    <font>
      <sz val="14"/>
      <color indexed="10"/>
      <name val="Arial"/>
      <family val="2"/>
    </font>
    <font>
      <sz val="10"/>
      <color indexed="10"/>
      <name val="Arial"/>
      <family val="2"/>
    </font>
    <font>
      <u/>
      <sz val="11"/>
      <name val="Arial"/>
      <family val="2"/>
    </font>
    <font>
      <b/>
      <u/>
      <sz val="12"/>
      <name val="Arial"/>
      <family val="2"/>
    </font>
    <font>
      <sz val="10"/>
      <name val="Arial"/>
      <family val="2"/>
    </font>
    <font>
      <i/>
      <sz val="11"/>
      <name val="Arial"/>
      <family val="2"/>
    </font>
    <font>
      <i/>
      <sz val="9"/>
      <name val="Arial"/>
      <family val="2"/>
    </font>
    <font>
      <i/>
      <u/>
      <sz val="9"/>
      <name val="Arial"/>
      <family val="2"/>
    </font>
    <font>
      <b/>
      <i/>
      <u/>
      <sz val="9"/>
      <name val="Arial"/>
      <family val="2"/>
    </font>
    <font>
      <sz val="11"/>
      <color theme="1"/>
      <name val="Calibri"/>
      <family val="2"/>
      <scheme val="minor"/>
    </font>
    <font>
      <sz val="11"/>
      <color theme="0"/>
      <name val="Calibri"/>
      <family val="2"/>
      <scheme val="minor"/>
    </font>
    <font>
      <u/>
      <sz val="12.65"/>
      <color theme="10"/>
      <name val="Calibri"/>
      <family val="2"/>
    </font>
    <font>
      <sz val="10"/>
      <color theme="1"/>
      <name val="Arial"/>
      <family val="2"/>
    </font>
    <font>
      <sz val="11"/>
      <color theme="1"/>
      <name val="Arial"/>
      <family val="2"/>
    </font>
    <font>
      <b/>
      <sz val="11"/>
      <color theme="0"/>
      <name val="Arial"/>
      <family val="2"/>
    </font>
    <font>
      <b/>
      <sz val="11"/>
      <color theme="1"/>
      <name val="Arial"/>
      <family val="2"/>
    </font>
    <font>
      <sz val="12"/>
      <color theme="1"/>
      <name val="Arial"/>
      <family val="2"/>
    </font>
    <font>
      <sz val="11"/>
      <name val="Calibri"/>
      <family val="2"/>
      <scheme val="minor"/>
    </font>
    <font>
      <b/>
      <sz val="10"/>
      <color theme="0"/>
      <name val="Arial"/>
      <family val="2"/>
    </font>
    <font>
      <b/>
      <sz val="12"/>
      <color theme="0"/>
      <name val="Arial"/>
      <family val="2"/>
    </font>
    <font>
      <b/>
      <sz val="14"/>
      <color theme="0"/>
      <name val="Arial"/>
      <family val="2"/>
    </font>
    <font>
      <b/>
      <sz val="10"/>
      <color theme="1"/>
      <name val="Arial"/>
      <family val="2"/>
    </font>
    <font>
      <sz val="9"/>
      <color theme="1"/>
      <name val="Calibri"/>
      <family val="2"/>
      <scheme val="minor"/>
    </font>
    <font>
      <b/>
      <sz val="11"/>
      <color theme="5"/>
      <name val="Arial"/>
      <family val="2"/>
    </font>
    <font>
      <b/>
      <sz val="11"/>
      <color theme="6"/>
      <name val="Arial"/>
      <family val="2"/>
    </font>
    <font>
      <b/>
      <sz val="11"/>
      <color theme="8"/>
      <name val="Arial"/>
      <family val="2"/>
    </font>
    <font>
      <b/>
      <sz val="11"/>
      <color theme="9"/>
      <name val="Arial"/>
      <family val="2"/>
    </font>
    <font>
      <b/>
      <sz val="11"/>
      <color rgb="FF0070C0"/>
      <name val="Arial"/>
      <family val="2"/>
    </font>
    <font>
      <b/>
      <sz val="11"/>
      <color rgb="FFFF0000"/>
      <name val="Arial"/>
      <family val="2"/>
    </font>
    <font>
      <b/>
      <sz val="13"/>
      <color rgb="FFFF0000"/>
      <name val="Arial"/>
      <family val="2"/>
    </font>
    <font>
      <b/>
      <sz val="13"/>
      <color rgb="FF0070C0"/>
      <name val="Arial"/>
      <family val="2"/>
    </font>
    <font>
      <sz val="10"/>
      <color rgb="FFFF0000"/>
      <name val="Arial"/>
      <family val="2"/>
    </font>
    <font>
      <sz val="11"/>
      <color rgb="FFFF0000"/>
      <name val="Arial"/>
      <family val="2"/>
    </font>
    <font>
      <sz val="11"/>
      <color theme="5" tint="0.59999389629810485"/>
      <name val="Arial"/>
      <family val="2"/>
    </font>
    <font>
      <sz val="11"/>
      <color rgb="FF0070C0"/>
      <name val="Arial"/>
      <family val="2"/>
    </font>
    <font>
      <sz val="11"/>
      <color theme="3" tint="0.59999389629810485"/>
      <name val="Arial"/>
      <family val="2"/>
    </font>
    <font>
      <sz val="11"/>
      <color theme="0"/>
      <name val="Arial"/>
      <family val="2"/>
    </font>
    <font>
      <b/>
      <sz val="12"/>
      <color theme="1"/>
      <name val="Arial"/>
      <family val="2"/>
    </font>
    <font>
      <sz val="11"/>
      <color theme="3" tint="0.39997558519241921"/>
      <name val="Arial"/>
      <family val="2"/>
    </font>
    <font>
      <b/>
      <sz val="11"/>
      <color theme="4"/>
      <name val="Arial"/>
      <family val="2"/>
    </font>
    <font>
      <sz val="9"/>
      <color theme="1"/>
      <name val="Arial"/>
      <family val="2"/>
    </font>
    <font>
      <b/>
      <i/>
      <sz val="9"/>
      <color theme="1"/>
      <name val="Arial"/>
      <family val="2"/>
    </font>
    <font>
      <u/>
      <sz val="11"/>
      <color rgb="FFFF0000"/>
      <name val="Arial"/>
      <family val="2"/>
    </font>
    <font>
      <sz val="9"/>
      <name val="Arial"/>
      <family val="2"/>
    </font>
    <font>
      <sz val="9"/>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right style="hair">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s>
  <cellStyleXfs count="3">
    <xf numFmtId="0" fontId="0" fillId="0" borderId="0"/>
    <xf numFmtId="0" fontId="35" fillId="0" borderId="0" applyNumberFormat="0" applyFill="0" applyBorder="0" applyAlignment="0" applyProtection="0">
      <alignment vertical="top"/>
      <protection locked="0"/>
    </xf>
    <xf numFmtId="9" fontId="33" fillId="0" borderId="0" applyFont="0" applyFill="0" applyBorder="0" applyAlignment="0" applyProtection="0"/>
  </cellStyleXfs>
  <cellXfs count="470">
    <xf numFmtId="0" fontId="0" fillId="0" borderId="0" xfId="0"/>
    <xf numFmtId="0" fontId="36" fillId="0" borderId="0" xfId="0" applyFont="1"/>
    <xf numFmtId="0" fontId="37" fillId="0" borderId="0" xfId="0" applyFont="1" applyFill="1" applyBorder="1" applyAlignment="1">
      <alignment vertical="top" wrapText="1"/>
    </xf>
    <xf numFmtId="0" fontId="0" fillId="0" borderId="0" xfId="0" applyFill="1"/>
    <xf numFmtId="0" fontId="0" fillId="0" borderId="0" xfId="0" applyBorder="1" applyAlignment="1">
      <alignment vertical="top"/>
    </xf>
    <xf numFmtId="0" fontId="0" fillId="0" borderId="0" xfId="0" applyFill="1" applyBorder="1" applyAlignment="1">
      <alignment vertical="top"/>
    </xf>
    <xf numFmtId="0" fontId="2" fillId="0" borderId="0" xfId="0" applyFont="1" applyBorder="1" applyAlignment="1">
      <alignment horizontal="center" vertical="top"/>
    </xf>
    <xf numFmtId="0" fontId="37" fillId="0" borderId="0" xfId="0" applyFont="1" applyBorder="1" applyAlignment="1">
      <alignment vertical="top"/>
    </xf>
    <xf numFmtId="0" fontId="38" fillId="0" borderId="0" xfId="0" applyFont="1" applyBorder="1" applyAlignment="1">
      <alignment horizontal="center" vertical="top"/>
    </xf>
    <xf numFmtId="0" fontId="39" fillId="0" borderId="0" xfId="0" applyFont="1" applyBorder="1" applyAlignment="1">
      <alignment horizontal="left" vertical="top" wrapText="1"/>
    </xf>
    <xf numFmtId="0" fontId="37" fillId="0" borderId="1" xfId="0" applyFont="1" applyBorder="1" applyAlignment="1">
      <alignment horizontal="left" vertical="top" wrapText="1"/>
    </xf>
    <xf numFmtId="0" fontId="37" fillId="0" borderId="1" xfId="0" applyFont="1" applyBorder="1" applyAlignment="1">
      <alignment horizontal="center" vertical="center"/>
    </xf>
    <xf numFmtId="0" fontId="37" fillId="0" borderId="1" xfId="0" applyFont="1" applyBorder="1" applyAlignment="1">
      <alignment horizontal="center" vertical="top"/>
    </xf>
    <xf numFmtId="0" fontId="36" fillId="0" borderId="0" xfId="0" applyFont="1" applyAlignment="1"/>
    <xf numFmtId="0" fontId="4" fillId="0" borderId="0" xfId="0" applyFont="1" applyFill="1" applyBorder="1" applyAlignment="1">
      <alignment vertical="top"/>
    </xf>
    <xf numFmtId="0" fontId="40" fillId="0" borderId="0" xfId="0" applyFont="1" applyBorder="1" applyAlignment="1">
      <alignment horizontal="center" vertical="top"/>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1" fillId="0" borderId="0" xfId="0" applyFont="1"/>
    <xf numFmtId="0" fontId="42" fillId="0" borderId="0" xfId="0" applyFont="1" applyFill="1" applyAlignment="1">
      <alignment vertical="center"/>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0" fontId="0" fillId="0" borderId="0" xfId="0" applyBorder="1" applyAlignment="1">
      <alignment horizontal="left" vertical="top"/>
    </xf>
    <xf numFmtId="0" fontId="43" fillId="0" borderId="0" xfId="0" applyFont="1" applyFill="1" applyAlignment="1" applyProtection="1">
      <alignment horizontal="center" vertical="center"/>
    </xf>
    <xf numFmtId="0" fontId="40" fillId="0" borderId="0" xfId="0" applyFont="1" applyBorder="1" applyAlignment="1">
      <alignment vertical="top"/>
    </xf>
    <xf numFmtId="0" fontId="43" fillId="3" borderId="0" xfId="0" applyFont="1" applyFill="1" applyAlignment="1" applyProtection="1">
      <alignment horizontal="center" vertical="center"/>
    </xf>
    <xf numFmtId="0" fontId="37" fillId="0" borderId="0" xfId="0" applyFont="1" applyBorder="1" applyAlignment="1">
      <alignment horizontal="center" vertical="top" wrapText="1"/>
    </xf>
    <xf numFmtId="0" fontId="0" fillId="0" borderId="2" xfId="0" applyBorder="1"/>
    <xf numFmtId="0" fontId="0" fillId="0" borderId="3" xfId="0" applyBorder="1"/>
    <xf numFmtId="0" fontId="0" fillId="0" borderId="4" xfId="0" applyBorder="1"/>
    <xf numFmtId="0" fontId="0" fillId="0" borderId="3" xfId="0" applyFill="1" applyBorder="1"/>
    <xf numFmtId="0" fontId="1" fillId="0" borderId="0" xfId="0" applyFont="1" applyFill="1" applyBorder="1" applyAlignment="1" applyProtection="1">
      <alignment horizontal="center" vertical="center"/>
    </xf>
    <xf numFmtId="0" fontId="0" fillId="0" borderId="3" xfId="0" applyFill="1" applyBorder="1" applyAlignment="1">
      <alignment vertical="top"/>
    </xf>
    <xf numFmtId="0" fontId="0" fillId="0" borderId="4" xfId="0" applyBorder="1" applyAlignment="1">
      <alignment vertical="top"/>
    </xf>
    <xf numFmtId="0" fontId="0" fillId="0" borderId="5" xfId="0" applyFill="1" applyBorder="1" applyAlignment="1">
      <alignment vertical="top"/>
    </xf>
    <xf numFmtId="0" fontId="40" fillId="0" borderId="6" xfId="0" applyFont="1" applyBorder="1" applyAlignment="1">
      <alignment horizontal="center" vertical="top"/>
    </xf>
    <xf numFmtId="0" fontId="4" fillId="0" borderId="6" xfId="0" applyFont="1" applyFill="1" applyBorder="1" applyAlignment="1">
      <alignment vertical="top" wrapText="1"/>
    </xf>
    <xf numFmtId="0" fontId="34" fillId="0" borderId="6" xfId="0" applyFont="1" applyBorder="1" applyAlignment="1">
      <alignment vertical="top"/>
    </xf>
    <xf numFmtId="0" fontId="0" fillId="0" borderId="7" xfId="0" applyBorder="1" applyAlignment="1">
      <alignment vertical="top"/>
    </xf>
    <xf numFmtId="0" fontId="0" fillId="0" borderId="8" xfId="0" applyBorder="1"/>
    <xf numFmtId="0" fontId="42" fillId="0" borderId="8" xfId="0" applyFont="1" applyFill="1" applyBorder="1" applyAlignment="1">
      <alignment vertical="center"/>
    </xf>
    <xf numFmtId="0" fontId="0" fillId="0" borderId="9" xfId="0" applyBorder="1"/>
    <xf numFmtId="0" fontId="37" fillId="0" borderId="0" xfId="0" applyFont="1"/>
    <xf numFmtId="0" fontId="39" fillId="0" borderId="0" xfId="0" applyFont="1" applyBorder="1" applyAlignment="1">
      <alignment horizontal="center" vertical="center"/>
    </xf>
    <xf numFmtId="0" fontId="2" fillId="0" borderId="0"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44" fillId="0" borderId="0" xfId="0" applyFont="1" applyFill="1" applyAlignment="1">
      <alignment horizontal="center" vertical="center"/>
    </xf>
    <xf numFmtId="0" fontId="43" fillId="0" borderId="0" xfId="0" applyFont="1" applyFill="1" applyAlignment="1" applyProtection="1">
      <alignment horizontal="left" vertical="top"/>
    </xf>
    <xf numFmtId="0" fontId="0" fillId="0" borderId="0" xfId="0" applyBorder="1"/>
    <xf numFmtId="0" fontId="42" fillId="0" borderId="0" xfId="0" applyFont="1" applyFill="1" applyBorder="1" applyAlignment="1">
      <alignment vertical="center"/>
    </xf>
    <xf numFmtId="0" fontId="37" fillId="0" borderId="0" xfId="0" applyFont="1" applyBorder="1"/>
    <xf numFmtId="0" fontId="37" fillId="0" borderId="10" xfId="0" applyFont="1" applyBorder="1" applyAlignment="1">
      <alignment horizontal="center"/>
    </xf>
    <xf numFmtId="0" fontId="37" fillId="0" borderId="10" xfId="0" applyFont="1" applyBorder="1" applyAlignment="1">
      <alignment horizontal="center" vertical="top"/>
    </xf>
    <xf numFmtId="0" fontId="39" fillId="0" borderId="10" xfId="0" applyFont="1" applyBorder="1" applyAlignment="1">
      <alignment horizontal="center" vertical="center"/>
    </xf>
    <xf numFmtId="0" fontId="37" fillId="0" borderId="10" xfId="0" applyFont="1" applyBorder="1" applyAlignment="1">
      <alignment horizontal="center" vertical="top" wrapText="1"/>
    </xf>
    <xf numFmtId="0" fontId="37" fillId="0" borderId="0" xfId="0" applyFont="1" applyFill="1"/>
    <xf numFmtId="0" fontId="44" fillId="0" borderId="0" xfId="0" applyFont="1" applyFill="1" applyAlignment="1">
      <alignment vertical="center"/>
    </xf>
    <xf numFmtId="0" fontId="43" fillId="4" borderId="0" xfId="0" applyFont="1" applyFill="1" applyAlignment="1" applyProtection="1">
      <alignment horizontal="center" vertical="center"/>
    </xf>
    <xf numFmtId="0" fontId="43" fillId="3" borderId="0" xfId="0" applyFont="1" applyFill="1" applyAlignment="1" applyProtection="1">
      <alignment horizontal="left" vertical="center"/>
    </xf>
    <xf numFmtId="0" fontId="43" fillId="4" borderId="0" xfId="0" applyFont="1" applyFill="1" applyAlignment="1" applyProtection="1">
      <alignment horizontal="left" vertical="center"/>
    </xf>
    <xf numFmtId="0" fontId="43" fillId="5" borderId="0" xfId="0" applyFont="1" applyFill="1" applyAlignment="1" applyProtection="1">
      <alignment horizontal="left" vertical="center"/>
    </xf>
    <xf numFmtId="0" fontId="43" fillId="5" borderId="0" xfId="0" applyFont="1" applyFill="1" applyAlignment="1" applyProtection="1">
      <alignment horizontal="center" vertical="center"/>
    </xf>
    <xf numFmtId="0" fontId="37" fillId="0" borderId="0" xfId="0" applyFont="1" applyAlignment="1">
      <alignment vertical="center"/>
    </xf>
    <xf numFmtId="0" fontId="37" fillId="0" borderId="0" xfId="0" applyFont="1" applyFill="1" applyAlignment="1">
      <alignment vertical="center"/>
    </xf>
    <xf numFmtId="0" fontId="36" fillId="0" borderId="0" xfId="0" applyFont="1" applyAlignment="1">
      <alignment horizontal="left" vertical="top"/>
    </xf>
    <xf numFmtId="0" fontId="37" fillId="0" borderId="11" xfId="0" applyFont="1" applyBorder="1"/>
    <xf numFmtId="0" fontId="37" fillId="0" borderId="0" xfId="0" applyFont="1" applyBorder="1" applyProtection="1"/>
    <xf numFmtId="0" fontId="2" fillId="0" borderId="0" xfId="0" applyFont="1" applyBorder="1" applyAlignment="1" applyProtection="1">
      <alignment horizontal="center" vertical="top"/>
      <protection hidden="1"/>
    </xf>
    <xf numFmtId="0" fontId="5" fillId="0" borderId="11" xfId="0" applyFont="1" applyFill="1" applyBorder="1" applyAlignment="1">
      <alignment vertical="center"/>
    </xf>
    <xf numFmtId="0" fontId="37" fillId="0" borderId="0" xfId="0" applyFont="1" applyBorder="1" applyAlignment="1" applyProtection="1">
      <alignment vertical="top" wrapText="1"/>
      <protection hidden="1"/>
    </xf>
    <xf numFmtId="0" fontId="37" fillId="0" borderId="0" xfId="0" applyFont="1" applyBorder="1" applyProtection="1">
      <protection hidden="1"/>
    </xf>
    <xf numFmtId="0" fontId="37" fillId="0" borderId="0" xfId="0" applyFont="1" applyBorder="1" applyAlignment="1" applyProtection="1">
      <alignment vertical="top"/>
      <protection hidden="1"/>
    </xf>
    <xf numFmtId="0" fontId="37" fillId="0" borderId="0" xfId="0" applyFont="1" applyBorder="1" applyAlignment="1" applyProtection="1">
      <alignment horizontal="left" vertical="top" wrapText="1"/>
      <protection hidden="1"/>
    </xf>
    <xf numFmtId="0" fontId="8"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8" fillId="0" borderId="0" xfId="0" applyFont="1" applyFill="1" applyBorder="1" applyAlignment="1">
      <alignment horizontal="left" vertical="center"/>
    </xf>
    <xf numFmtId="0" fontId="45" fillId="0" borderId="0" xfId="0" applyFont="1" applyBorder="1" applyAlignment="1">
      <alignment vertical="top" wrapText="1"/>
    </xf>
    <xf numFmtId="0" fontId="8" fillId="0" borderId="0" xfId="0" applyFont="1" applyFill="1" applyBorder="1" applyAlignment="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hidden="1"/>
    </xf>
    <xf numFmtId="0" fontId="8" fillId="0" borderId="0" xfId="0" applyFont="1" applyFill="1" applyAlignment="1" applyProtection="1">
      <alignment horizontal="left" vertical="center"/>
      <protection locked="0" hidden="1"/>
    </xf>
    <xf numFmtId="0" fontId="37" fillId="0" borderId="0" xfId="0" applyFont="1" applyBorder="1" applyAlignment="1">
      <alignment horizontal="left"/>
    </xf>
    <xf numFmtId="0" fontId="37" fillId="0" borderId="4" xfId="0" applyFont="1" applyBorder="1" applyAlignment="1">
      <alignment horizontal="left"/>
    </xf>
    <xf numFmtId="0" fontId="41" fillId="0" borderId="0" xfId="0" applyFont="1" applyBorder="1" applyAlignment="1">
      <alignment vertical="top"/>
    </xf>
    <xf numFmtId="0" fontId="5" fillId="0" borderId="0" xfId="0" applyFont="1" applyBorder="1" applyAlignment="1" applyProtection="1">
      <alignment horizontal="center" vertical="center" wrapText="1"/>
      <protection locked="0" hidden="1"/>
    </xf>
    <xf numFmtId="0" fontId="5" fillId="0" borderId="0" xfId="0" applyFont="1" applyBorder="1" applyAlignment="1" applyProtection="1">
      <alignment horizontal="center" vertical="center"/>
      <protection locked="0" hidden="1"/>
    </xf>
    <xf numFmtId="0" fontId="5" fillId="0" borderId="0" xfId="0" applyFont="1" applyAlignment="1" applyProtection="1">
      <alignment horizontal="center" vertical="center"/>
      <protection locked="0" hidden="1"/>
    </xf>
    <xf numFmtId="0" fontId="5" fillId="0" borderId="0" xfId="0" applyFont="1" applyFill="1" applyAlignment="1" applyProtection="1">
      <alignment horizontal="center" vertical="center"/>
      <protection locked="0" hidden="1"/>
    </xf>
    <xf numFmtId="0" fontId="5" fillId="0" borderId="0" xfId="0" applyFont="1"/>
    <xf numFmtId="0" fontId="5" fillId="0" borderId="0" xfId="0" applyFont="1" applyBorder="1" applyAlignment="1">
      <alignment vertical="center"/>
    </xf>
    <xf numFmtId="0" fontId="5" fillId="0" borderId="0" xfId="0" applyFont="1" applyBorder="1" applyAlignment="1" applyProtection="1">
      <alignment horizontal="center"/>
      <protection locked="0" hidden="1"/>
    </xf>
    <xf numFmtId="0" fontId="5" fillId="0" borderId="0" xfId="0" applyFont="1" applyBorder="1" applyAlignment="1" applyProtection="1">
      <alignment horizontal="center" vertical="top"/>
      <protection locked="0" hidden="1"/>
    </xf>
    <xf numFmtId="0" fontId="5" fillId="0" borderId="0" xfId="0" applyFont="1" applyBorder="1" applyAlignment="1">
      <alignment vertical="top"/>
    </xf>
    <xf numFmtId="0" fontId="8" fillId="0" borderId="0" xfId="0" applyFont="1" applyFill="1" applyAlignment="1" applyProtection="1">
      <alignment horizontal="left" vertical="center"/>
      <protection hidden="1"/>
    </xf>
    <xf numFmtId="0" fontId="8" fillId="0" borderId="0" xfId="0" applyFont="1" applyFill="1" applyAlignment="1" applyProtection="1">
      <alignment vertical="center"/>
      <protection locked="0" hidden="1"/>
    </xf>
    <xf numFmtId="0" fontId="5" fillId="0" borderId="0" xfId="0" applyFont="1" applyBorder="1" applyProtection="1">
      <protection locked="0" hidden="1"/>
    </xf>
    <xf numFmtId="0" fontId="5" fillId="0" borderId="0" xfId="0" applyFont="1" applyProtection="1">
      <protection locked="0" hidden="1"/>
    </xf>
    <xf numFmtId="0" fontId="5" fillId="0" borderId="0" xfId="0" applyFont="1" applyFill="1" applyProtection="1">
      <protection locked="0" hidden="1"/>
    </xf>
    <xf numFmtId="0" fontId="5" fillId="0" borderId="0" xfId="0" applyFont="1" applyAlignment="1" applyProtection="1">
      <alignment vertical="center"/>
      <protection locked="0" hidden="1"/>
    </xf>
    <xf numFmtId="0" fontId="5" fillId="0" borderId="0" xfId="0" applyFont="1" applyBorder="1" applyAlignment="1" applyProtection="1">
      <alignment vertical="center"/>
      <protection locked="0" hidden="1"/>
    </xf>
    <xf numFmtId="0" fontId="6" fillId="0" borderId="0" xfId="0" applyFont="1" applyFill="1" applyBorder="1" applyAlignment="1">
      <alignment horizontal="left" vertical="center"/>
    </xf>
    <xf numFmtId="0" fontId="5" fillId="0" borderId="0" xfId="0" applyFont="1" applyBorder="1" applyAlignment="1">
      <alignment horizontal="center" vertical="top" wrapText="1"/>
    </xf>
    <xf numFmtId="0" fontId="41" fillId="0" borderId="0" xfId="0" applyFont="1" applyBorder="1" applyAlignment="1" applyProtection="1">
      <alignment vertical="top"/>
      <protection hidden="1"/>
    </xf>
    <xf numFmtId="0" fontId="37" fillId="0" borderId="4" xfId="0" applyFont="1" applyBorder="1" applyAlignment="1">
      <alignment vertical="top" wrapText="1"/>
    </xf>
    <xf numFmtId="0" fontId="6" fillId="0" borderId="0" xfId="0" applyFont="1" applyBorder="1" applyAlignment="1">
      <alignment horizontal="center" vertical="top"/>
    </xf>
    <xf numFmtId="0" fontId="6" fillId="0" borderId="0" xfId="0" applyFont="1" applyBorder="1" applyAlignment="1">
      <alignment horizontal="left" vertical="top" wrapText="1"/>
    </xf>
    <xf numFmtId="0" fontId="0" fillId="0" borderId="0" xfId="0" applyFill="1" applyBorder="1"/>
    <xf numFmtId="0" fontId="8" fillId="0" borderId="0" xfId="0" applyFont="1" applyFill="1" applyBorder="1" applyAlignment="1" applyProtection="1">
      <alignment vertical="center"/>
      <protection locked="0" hidden="1"/>
    </xf>
    <xf numFmtId="0" fontId="41" fillId="0" borderId="0" xfId="0" applyFont="1" applyBorder="1" applyAlignment="1">
      <alignment horizontal="center" vertical="top"/>
    </xf>
    <xf numFmtId="0" fontId="5"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hidden="1"/>
    </xf>
    <xf numFmtId="0" fontId="39" fillId="6" borderId="4" xfId="0" applyFont="1" applyFill="1" applyBorder="1" applyAlignment="1" applyProtection="1">
      <alignment vertical="top"/>
      <protection hidden="1"/>
    </xf>
    <xf numFmtId="0" fontId="39" fillId="6" borderId="0" xfId="0" applyFont="1" applyFill="1" applyBorder="1" applyAlignment="1" applyProtection="1">
      <alignment vertical="top" wrapText="1"/>
      <protection hidden="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3" fillId="7" borderId="0" xfId="0" applyFont="1" applyFill="1" applyAlignment="1" applyProtection="1">
      <alignment horizontal="left" vertical="center"/>
    </xf>
    <xf numFmtId="0" fontId="43" fillId="7" borderId="0" xfId="0" applyFont="1" applyFill="1" applyAlignment="1" applyProtection="1">
      <alignment horizontal="center" vertical="center"/>
    </xf>
    <xf numFmtId="0" fontId="43" fillId="0" borderId="0" xfId="0" applyFont="1" applyFill="1" applyAlignment="1" applyProtection="1">
      <alignment horizontal="left" vertical="center"/>
    </xf>
    <xf numFmtId="0" fontId="8" fillId="0" borderId="0" xfId="0" applyFont="1" applyFill="1" applyAlignment="1" applyProtection="1">
      <alignment horizontal="center" vertical="center"/>
      <protection hidden="1"/>
    </xf>
    <xf numFmtId="0" fontId="39" fillId="0" borderId="12" xfId="0" applyFont="1" applyBorder="1" applyAlignment="1" applyProtection="1">
      <alignment horizontal="center" vertical="center"/>
      <protection hidden="1"/>
    </xf>
    <xf numFmtId="0" fontId="5" fillId="0" borderId="0" xfId="0" applyFont="1" applyFill="1" applyAlignment="1" applyProtection="1">
      <alignment vertical="center"/>
      <protection locked="0" hidden="1"/>
    </xf>
    <xf numFmtId="0" fontId="37" fillId="0" borderId="0" xfId="0" applyFont="1" applyAlignment="1">
      <alignment horizontal="center" vertical="center"/>
    </xf>
    <xf numFmtId="0" fontId="37" fillId="0" borderId="0" xfId="0" applyFont="1" applyFill="1" applyAlignment="1">
      <alignment horizontal="center" vertical="center"/>
    </xf>
    <xf numFmtId="0" fontId="0" fillId="0" borderId="0" xfId="0"/>
    <xf numFmtId="0" fontId="37" fillId="0" borderId="0" xfId="0" applyNumberFormat="1" applyFont="1" applyBorder="1" applyAlignment="1">
      <alignment vertical="top" wrapText="1"/>
    </xf>
    <xf numFmtId="0" fontId="5" fillId="0" borderId="0" xfId="0" applyFont="1" applyFill="1" applyBorder="1" applyAlignment="1">
      <alignment horizontal="left" vertical="top" indent="3"/>
    </xf>
    <xf numFmtId="0" fontId="46" fillId="0" borderId="0" xfId="0" applyFont="1" applyFill="1" applyBorder="1"/>
    <xf numFmtId="0" fontId="0" fillId="0" borderId="0" xfId="0" applyFont="1" applyFill="1" applyBorder="1"/>
    <xf numFmtId="0" fontId="0" fillId="0" borderId="4" xfId="0" applyFill="1" applyBorder="1" applyAlignment="1">
      <alignment vertical="top"/>
    </xf>
    <xf numFmtId="0" fontId="37" fillId="0" borderId="4" xfId="0" applyFont="1" applyFill="1" applyBorder="1" applyAlignment="1">
      <alignment vertical="top" wrapText="1"/>
    </xf>
    <xf numFmtId="0" fontId="11" fillId="0" borderId="0" xfId="0" applyFont="1" applyFill="1" applyBorder="1" applyAlignment="1">
      <alignment vertical="center" wrapText="1"/>
    </xf>
    <xf numFmtId="0" fontId="36" fillId="0" borderId="0" xfId="0" applyFont="1" applyFill="1" applyBorder="1" applyAlignment="1">
      <alignment vertical="top" wrapText="1"/>
    </xf>
    <xf numFmtId="0" fontId="45" fillId="0" borderId="1" xfId="0" applyFont="1" applyBorder="1" applyAlignment="1">
      <alignment vertical="top" wrapText="1"/>
    </xf>
    <xf numFmtId="0" fontId="36" fillId="0" borderId="0" xfId="0" applyFont="1" applyBorder="1" applyAlignment="1"/>
    <xf numFmtId="0" fontId="6" fillId="2" borderId="1" xfId="0" applyFont="1" applyFill="1" applyBorder="1" applyAlignment="1">
      <alignment horizontal="left" vertical="center"/>
    </xf>
    <xf numFmtId="0" fontId="39" fillId="6" borderId="0" xfId="0" applyFont="1" applyFill="1" applyBorder="1" applyAlignment="1" applyProtection="1">
      <alignment vertical="center" wrapText="1"/>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0" xfId="0" applyFont="1" applyFill="1" applyAlignment="1" applyProtection="1">
      <alignment horizontal="center" vertical="center"/>
      <protection hidden="1"/>
    </xf>
    <xf numFmtId="0" fontId="5" fillId="0" borderId="0" xfId="0" applyFont="1" applyFill="1"/>
    <xf numFmtId="0" fontId="1" fillId="7" borderId="0" xfId="0" applyFont="1" applyFill="1" applyAlignment="1" applyProtection="1">
      <alignment horizontal="center" vertical="center"/>
    </xf>
    <xf numFmtId="0" fontId="5" fillId="0" borderId="0" xfId="0" applyFont="1" applyBorder="1" applyProtection="1">
      <protection hidden="1"/>
    </xf>
    <xf numFmtId="0" fontId="5"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center" vertical="center" wrapText="1"/>
    </xf>
    <xf numFmtId="0" fontId="1" fillId="2" borderId="0" xfId="0" applyFont="1" applyFill="1" applyAlignment="1" applyProtection="1">
      <alignment horizontal="left" vertical="center"/>
    </xf>
    <xf numFmtId="0" fontId="1" fillId="2" borderId="0" xfId="0" applyFont="1" applyFill="1" applyAlignment="1" applyProtection="1">
      <alignment horizontal="center" vertical="center"/>
    </xf>
    <xf numFmtId="0" fontId="44" fillId="0" borderId="0" xfId="0" applyFont="1" applyFill="1" applyAlignment="1">
      <alignment horizontal="left" vertical="center"/>
    </xf>
    <xf numFmtId="0" fontId="1" fillId="0" borderId="0" xfId="0" applyFont="1" applyFill="1" applyAlignment="1" applyProtection="1">
      <alignment horizontal="center" vertical="center"/>
    </xf>
    <xf numFmtId="0" fontId="39" fillId="0" borderId="0" xfId="0" applyFont="1" applyFill="1" applyBorder="1" applyAlignment="1">
      <alignment horizontal="center" vertical="center"/>
    </xf>
    <xf numFmtId="0" fontId="37" fillId="0" borderId="0"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left" vertical="top" wrapText="1"/>
      <protection hidden="1"/>
    </xf>
    <xf numFmtId="0" fontId="5" fillId="0" borderId="0" xfId="0" applyFont="1" applyFill="1" applyBorder="1" applyProtection="1">
      <protection hidden="1"/>
    </xf>
    <xf numFmtId="0" fontId="5" fillId="0" borderId="0" xfId="0" applyFont="1" applyFill="1" applyBorder="1" applyAlignment="1" applyProtection="1">
      <alignment horizontal="left" vertical="top" wrapText="1"/>
      <protection hidden="1"/>
    </xf>
    <xf numFmtId="0" fontId="5" fillId="0" borderId="0" xfId="0" applyFont="1" applyFill="1" applyBorder="1" applyAlignment="1">
      <alignment vertical="top"/>
    </xf>
    <xf numFmtId="0" fontId="36" fillId="0" borderId="0" xfId="0" applyFont="1" applyFill="1" applyBorder="1" applyAlignment="1" applyProtection="1">
      <alignment horizontal="left" vertical="top" wrapText="1"/>
      <protection hidden="1"/>
    </xf>
    <xf numFmtId="0" fontId="47" fillId="0" borderId="3" xfId="0" applyFont="1" applyBorder="1" applyAlignment="1" applyProtection="1">
      <alignment horizontal="center" vertical="center"/>
      <protection hidden="1"/>
    </xf>
    <xf numFmtId="0" fontId="48" fillId="0" borderId="3" xfId="0" applyFont="1" applyBorder="1" applyAlignment="1" applyProtection="1">
      <alignment horizontal="center" vertical="center"/>
      <protection hidden="1"/>
    </xf>
    <xf numFmtId="0" fontId="49" fillId="0" borderId="3" xfId="0" applyFont="1" applyBorder="1" applyAlignment="1" applyProtection="1">
      <alignment horizontal="center" vertical="center"/>
      <protection hidden="1"/>
    </xf>
    <xf numFmtId="0" fontId="50" fillId="0" borderId="3" xfId="0" applyFont="1" applyBorder="1" applyAlignment="1" applyProtection="1">
      <alignment horizontal="center" vertical="center"/>
      <protection hidden="1"/>
    </xf>
    <xf numFmtId="0" fontId="6" fillId="0" borderId="0" xfId="0" applyFont="1" applyBorder="1" applyProtection="1">
      <protection hidden="1"/>
    </xf>
    <xf numFmtId="0" fontId="51" fillId="0" borderId="0" xfId="0" applyFont="1" applyBorder="1" applyProtection="1">
      <protection hidden="1"/>
    </xf>
    <xf numFmtId="0" fontId="47" fillId="0" borderId="13" xfId="0" applyFont="1" applyBorder="1" applyAlignment="1" applyProtection="1">
      <alignment horizontal="left" vertical="center"/>
      <protection hidden="1"/>
    </xf>
    <xf numFmtId="9" fontId="47" fillId="0" borderId="4" xfId="2" applyFont="1" applyFill="1" applyBorder="1" applyAlignment="1" applyProtection="1">
      <alignment horizontal="center" vertical="center"/>
      <protection hidden="1"/>
    </xf>
    <xf numFmtId="0" fontId="48" fillId="0" borderId="13" xfId="0" applyFont="1" applyBorder="1" applyAlignment="1" applyProtection="1">
      <alignment horizontal="left" vertical="center"/>
      <protection hidden="1"/>
    </xf>
    <xf numFmtId="9" fontId="48" fillId="0" borderId="4" xfId="2" applyFont="1" applyFill="1" applyBorder="1" applyAlignment="1" applyProtection="1">
      <alignment horizontal="center" vertical="center"/>
      <protection hidden="1"/>
    </xf>
    <xf numFmtId="9" fontId="49" fillId="0" borderId="4" xfId="2" applyFont="1" applyFill="1" applyBorder="1" applyAlignment="1" applyProtection="1">
      <alignment horizontal="center" vertical="center"/>
      <protection hidden="1"/>
    </xf>
    <xf numFmtId="0" fontId="50" fillId="0" borderId="13" xfId="0" applyFont="1" applyBorder="1" applyAlignment="1" applyProtection="1">
      <alignment horizontal="left" vertical="center"/>
      <protection hidden="1"/>
    </xf>
    <xf numFmtId="9" fontId="50" fillId="0" borderId="4" xfId="2" applyFont="1" applyFill="1" applyBorder="1" applyAlignment="1" applyProtection="1">
      <alignment horizontal="center" vertical="center"/>
      <protection hidden="1"/>
    </xf>
    <xf numFmtId="0" fontId="39" fillId="0" borderId="1" xfId="0" applyFont="1" applyBorder="1" applyAlignment="1" applyProtection="1">
      <alignment horizontal="left" vertical="center"/>
      <protection hidden="1"/>
    </xf>
    <xf numFmtId="9" fontId="6" fillId="0" borderId="14" xfId="2" applyFont="1" applyFill="1" applyBorder="1" applyAlignment="1" applyProtection="1">
      <alignment horizontal="center" vertical="center"/>
      <protection hidden="1"/>
    </xf>
    <xf numFmtId="0" fontId="5" fillId="0" borderId="0" xfId="0" applyFont="1" applyFill="1" applyBorder="1" applyAlignment="1" applyProtection="1">
      <alignment vertical="center"/>
      <protection hidden="1"/>
    </xf>
    <xf numFmtId="0" fontId="1" fillId="0" borderId="0" xfId="0" applyFont="1" applyFill="1" applyAlignment="1" applyProtection="1">
      <alignment horizontal="left" vertical="center"/>
      <protection hidden="1"/>
    </xf>
    <xf numFmtId="0" fontId="52" fillId="0" borderId="0" xfId="0" applyFont="1" applyProtection="1">
      <protection hidden="1"/>
    </xf>
    <xf numFmtId="9" fontId="53" fillId="0" borderId="0" xfId="2" applyFont="1" applyFill="1" applyBorder="1" applyAlignment="1" applyProtection="1">
      <alignment horizontal="left" vertical="center"/>
      <protection hidden="1"/>
    </xf>
    <xf numFmtId="9" fontId="54" fillId="0" borderId="0" xfId="2" applyFont="1" applyFill="1" applyBorder="1" applyAlignment="1" applyProtection="1">
      <alignment horizontal="left" vertical="center"/>
      <protection hidden="1"/>
    </xf>
    <xf numFmtId="0" fontId="37" fillId="0" borderId="1" xfId="0" applyFont="1" applyFill="1" applyBorder="1" applyAlignment="1">
      <alignment horizontal="left" vertical="top" wrapText="1"/>
    </xf>
    <xf numFmtId="0" fontId="37" fillId="0" borderId="1" xfId="0" applyFont="1" applyFill="1" applyBorder="1" applyAlignment="1">
      <alignment horizontal="center" vertical="top"/>
    </xf>
    <xf numFmtId="0" fontId="5" fillId="0" borderId="1" xfId="0" applyFont="1" applyFill="1" applyBorder="1" applyAlignment="1">
      <alignment horizontal="center" vertical="center"/>
    </xf>
    <xf numFmtId="0" fontId="37" fillId="0" borderId="1" xfId="0" applyFont="1" applyFill="1" applyBorder="1" applyAlignment="1">
      <alignment horizontal="center" vertical="center"/>
    </xf>
    <xf numFmtId="0" fontId="5" fillId="0" borderId="0" xfId="0" applyFont="1" applyBorder="1" applyAlignment="1">
      <alignment horizontal="left" vertical="top" wrapText="1"/>
    </xf>
    <xf numFmtId="0" fontId="5" fillId="0" borderId="10" xfId="0" applyFont="1" applyBorder="1" applyAlignment="1">
      <alignment horizontal="center" vertical="top" wrapText="1"/>
    </xf>
    <xf numFmtId="0" fontId="55" fillId="0" borderId="0" xfId="0" applyFont="1" applyFill="1" applyBorder="1" applyAlignment="1">
      <alignment horizontal="left"/>
    </xf>
    <xf numFmtId="0" fontId="10" fillId="0" borderId="1" xfId="0" applyFont="1" applyBorder="1" applyAlignment="1">
      <alignment vertical="top" wrapText="1"/>
    </xf>
    <xf numFmtId="0" fontId="36" fillId="0" borderId="0" xfId="0" applyFont="1" applyFill="1" applyAlignment="1"/>
    <xf numFmtId="0" fontId="5" fillId="0" borderId="1" xfId="0" applyFont="1" applyFill="1" applyBorder="1" applyAlignment="1">
      <alignment horizontal="left" vertical="top" wrapText="1"/>
    </xf>
    <xf numFmtId="0" fontId="5" fillId="0" borderId="15" xfId="0" applyFont="1" applyFill="1" applyBorder="1" applyAlignment="1">
      <alignment horizontal="left" vertical="center"/>
    </xf>
    <xf numFmtId="0" fontId="5" fillId="0" borderId="11" xfId="0" applyFont="1" applyFill="1" applyBorder="1" applyAlignment="1">
      <alignment horizontal="left" vertical="center"/>
    </xf>
    <xf numFmtId="0" fontId="5" fillId="0" borderId="16" xfId="0" applyFont="1" applyFill="1" applyBorder="1" applyAlignment="1">
      <alignment horizontal="left" vertical="center"/>
    </xf>
    <xf numFmtId="0" fontId="6" fillId="0" borderId="1" xfId="0" applyFont="1" applyFill="1" applyBorder="1" applyAlignment="1">
      <alignment horizontal="center" vertical="top"/>
    </xf>
    <xf numFmtId="0" fontId="37" fillId="0" borderId="10" xfId="0" applyFont="1" applyBorder="1"/>
    <xf numFmtId="0" fontId="37" fillId="0" borderId="10" xfId="0" applyFont="1" applyFill="1" applyBorder="1" applyAlignment="1">
      <alignment vertical="top"/>
    </xf>
    <xf numFmtId="0" fontId="37" fillId="0" borderId="0" xfId="0" applyFont="1" applyFill="1" applyBorder="1" applyAlignment="1">
      <alignment vertical="top"/>
    </xf>
    <xf numFmtId="0" fontId="5" fillId="0" borderId="10" xfId="0" applyFont="1" applyFill="1" applyBorder="1" applyAlignment="1">
      <alignment vertical="top"/>
    </xf>
    <xf numFmtId="0" fontId="37" fillId="0" borderId="0" xfId="0" applyFont="1" applyBorder="1" applyAlignment="1">
      <alignment vertical="top" wrapText="1"/>
    </xf>
    <xf numFmtId="0" fontId="37" fillId="0" borderId="0" xfId="0" applyFont="1" applyBorder="1" applyAlignment="1">
      <alignment vertical="center"/>
    </xf>
    <xf numFmtId="0" fontId="37" fillId="0" borderId="0" xfId="0" applyFont="1" applyBorder="1" applyAlignment="1">
      <alignment horizontal="left" vertical="top" wrapText="1"/>
    </xf>
    <xf numFmtId="0" fontId="37" fillId="0" borderId="0" xfId="0" applyFont="1" applyBorder="1" applyAlignment="1">
      <alignment horizontal="left" vertical="top"/>
    </xf>
    <xf numFmtId="0" fontId="37" fillId="0" borderId="0" xfId="0" applyFont="1" applyBorder="1" applyAlignment="1">
      <alignment horizontal="center" vertical="top"/>
    </xf>
    <xf numFmtId="0" fontId="37" fillId="0" borderId="0" xfId="0" applyFont="1" applyFill="1" applyBorder="1" applyAlignment="1">
      <alignment vertical="center"/>
    </xf>
    <xf numFmtId="0" fontId="37" fillId="0" borderId="0" xfId="0" applyFont="1" applyFill="1" applyBorder="1" applyProtection="1">
      <protection hidden="1"/>
    </xf>
    <xf numFmtId="0" fontId="5" fillId="0" borderId="0" xfId="1" applyFont="1" applyFill="1" applyBorder="1" applyAlignment="1" applyProtection="1">
      <alignment horizontal="center" vertical="center"/>
    </xf>
    <xf numFmtId="0" fontId="37" fillId="6" borderId="0" xfId="0" applyFont="1" applyFill="1" applyBorder="1" applyAlignment="1">
      <alignment vertical="center"/>
    </xf>
    <xf numFmtId="0" fontId="37" fillId="0" borderId="0" xfId="0" applyFont="1" applyFill="1" applyBorder="1"/>
    <xf numFmtId="0" fontId="37" fillId="0" borderId="0" xfId="0" applyFont="1" applyFill="1" applyBorder="1" applyAlignment="1" applyProtection="1">
      <alignment vertical="top"/>
      <protection hidden="1"/>
    </xf>
    <xf numFmtId="0" fontId="5" fillId="0" borderId="0" xfId="1" applyFont="1" applyFill="1" applyBorder="1" applyAlignment="1" applyProtection="1">
      <alignment horizontal="center" vertical="center"/>
      <protection hidden="1"/>
    </xf>
    <xf numFmtId="0" fontId="37" fillId="6" borderId="0" xfId="0" applyFont="1" applyFill="1" applyBorder="1" applyAlignment="1" applyProtection="1">
      <alignment vertical="center"/>
      <protection hidden="1"/>
    </xf>
    <xf numFmtId="0" fontId="37" fillId="0" borderId="16" xfId="0" applyFont="1" applyBorder="1"/>
    <xf numFmtId="0" fontId="37" fillId="0" borderId="0" xfId="0" applyFont="1" applyAlignment="1">
      <alignment horizontal="center"/>
    </xf>
    <xf numFmtId="0" fontId="5" fillId="0" borderId="0" xfId="0" applyFont="1" applyFill="1" applyAlignment="1">
      <alignment vertical="center"/>
    </xf>
    <xf numFmtId="0" fontId="56" fillId="0" borderId="0" xfId="0" applyFont="1" applyFill="1" applyBorder="1" applyAlignment="1">
      <alignment vertical="center"/>
    </xf>
    <xf numFmtId="0" fontId="57" fillId="0" borderId="0" xfId="0" applyFont="1" applyFill="1" applyBorder="1" applyAlignment="1">
      <alignment vertical="center"/>
    </xf>
    <xf numFmtId="0" fontId="58" fillId="0" borderId="0" xfId="0" applyFont="1" applyFill="1" applyBorder="1" applyAlignment="1">
      <alignment vertical="center"/>
    </xf>
    <xf numFmtId="0" fontId="59" fillId="0" borderId="0" xfId="0" applyFont="1" applyFill="1" applyBorder="1" applyAlignment="1">
      <alignment vertical="center"/>
    </xf>
    <xf numFmtId="0" fontId="37" fillId="0" borderId="2" xfId="0" applyFont="1" applyBorder="1"/>
    <xf numFmtId="0" fontId="37" fillId="0" borderId="9" xfId="0" applyFont="1" applyBorder="1"/>
    <xf numFmtId="0" fontId="37" fillId="0" borderId="3" xfId="0" applyFont="1" applyBorder="1"/>
    <xf numFmtId="0" fontId="37" fillId="0" borderId="3" xfId="0" applyFont="1" applyFill="1" applyBorder="1" applyAlignment="1">
      <alignment vertical="top"/>
    </xf>
    <xf numFmtId="0" fontId="37" fillId="0" borderId="5" xfId="0" applyFont="1" applyFill="1" applyBorder="1" applyAlignment="1">
      <alignment vertical="top"/>
    </xf>
    <xf numFmtId="0" fontId="60" fillId="0" borderId="6" xfId="0" applyFont="1" applyBorder="1" applyAlignment="1">
      <alignment vertical="top"/>
    </xf>
    <xf numFmtId="0" fontId="37" fillId="0" borderId="7" xfId="0" applyFont="1" applyBorder="1" applyAlignment="1">
      <alignment vertical="top"/>
    </xf>
    <xf numFmtId="0" fontId="60" fillId="0" borderId="0" xfId="0" applyFont="1" applyBorder="1" applyAlignment="1">
      <alignment vertical="top"/>
    </xf>
    <xf numFmtId="0" fontId="5" fillId="0" borderId="0" xfId="0" applyFont="1" applyAlignment="1" applyProtection="1">
      <alignment horizontal="center"/>
      <protection locked="0" hidden="1"/>
    </xf>
    <xf numFmtId="0" fontId="3" fillId="0" borderId="0" xfId="0" applyFont="1" applyFill="1" applyBorder="1" applyAlignment="1">
      <alignment horizontal="left" vertical="top" wrapText="1"/>
    </xf>
    <xf numFmtId="0" fontId="61" fillId="0" borderId="0" xfId="0" applyFont="1" applyBorder="1" applyAlignment="1">
      <alignment vertical="top"/>
    </xf>
    <xf numFmtId="0" fontId="1" fillId="0" borderId="0" xfId="0" applyFont="1" applyBorder="1" applyAlignment="1">
      <alignment vertical="top"/>
    </xf>
    <xf numFmtId="0" fontId="28" fillId="0" borderId="0" xfId="0" applyFont="1" applyFill="1" applyBorder="1" applyAlignment="1">
      <alignment horizontal="left" vertical="center"/>
    </xf>
    <xf numFmtId="0" fontId="43" fillId="3" borderId="12" xfId="0" applyFont="1" applyFill="1" applyBorder="1" applyAlignment="1" applyProtection="1">
      <alignment horizontal="left" vertical="center"/>
    </xf>
    <xf numFmtId="0" fontId="43" fillId="3" borderId="17" xfId="0" applyFont="1" applyFill="1" applyBorder="1" applyAlignment="1" applyProtection="1">
      <alignment horizontal="center" vertical="center"/>
    </xf>
    <xf numFmtId="0" fontId="43" fillId="3" borderId="17" xfId="0" applyFont="1" applyFill="1" applyBorder="1" applyAlignment="1" applyProtection="1">
      <alignment horizontal="left" vertical="center"/>
    </xf>
    <xf numFmtId="0" fontId="43" fillId="3" borderId="14" xfId="0" applyFont="1" applyFill="1" applyBorder="1" applyAlignment="1" applyProtection="1">
      <alignment horizontal="left" vertical="center"/>
    </xf>
    <xf numFmtId="0" fontId="43" fillId="4" borderId="12" xfId="0" applyFont="1" applyFill="1" applyBorder="1" applyAlignment="1" applyProtection="1">
      <alignment horizontal="center" vertical="center"/>
    </xf>
    <xf numFmtId="0" fontId="43" fillId="4" borderId="17" xfId="0" applyFont="1" applyFill="1" applyBorder="1" applyAlignment="1" applyProtection="1">
      <alignment horizontal="center" vertical="center"/>
    </xf>
    <xf numFmtId="0" fontId="43" fillId="4" borderId="14" xfId="0" applyFont="1" applyFill="1" applyBorder="1" applyAlignment="1" applyProtection="1">
      <alignment horizontal="center" vertical="center"/>
    </xf>
    <xf numFmtId="0" fontId="43" fillId="7" borderId="12" xfId="0" applyFont="1" applyFill="1" applyBorder="1" applyAlignment="1" applyProtection="1">
      <alignment horizontal="left" vertical="center"/>
    </xf>
    <xf numFmtId="0" fontId="43" fillId="7" borderId="17" xfId="0" applyFont="1" applyFill="1" applyBorder="1" applyAlignment="1" applyProtection="1">
      <alignment horizontal="center" vertical="center"/>
    </xf>
    <xf numFmtId="0" fontId="43" fillId="7" borderId="17" xfId="0" applyFont="1" applyFill="1" applyBorder="1" applyAlignment="1" applyProtection="1">
      <alignment horizontal="left" vertical="center"/>
    </xf>
    <xf numFmtId="0" fontId="43" fillId="7" borderId="14" xfId="0" applyFont="1" applyFill="1" applyBorder="1" applyAlignment="1" applyProtection="1">
      <alignment horizontal="left" vertical="center"/>
    </xf>
    <xf numFmtId="0" fontId="43" fillId="5" borderId="12" xfId="0" applyFont="1" applyFill="1" applyBorder="1" applyAlignment="1" applyProtection="1">
      <alignment horizontal="center" vertical="center"/>
    </xf>
    <xf numFmtId="0" fontId="43" fillId="5" borderId="17" xfId="0" applyFont="1" applyFill="1" applyBorder="1" applyAlignment="1" applyProtection="1">
      <alignment horizontal="center" vertical="center"/>
    </xf>
    <xf numFmtId="0" fontId="43" fillId="5" borderId="14" xfId="0" applyFont="1" applyFill="1" applyBorder="1" applyAlignment="1" applyProtection="1">
      <alignment horizontal="center" vertical="center"/>
    </xf>
    <xf numFmtId="0" fontId="37" fillId="0" borderId="0" xfId="0" applyFont="1" applyBorder="1" applyAlignment="1" applyProtection="1">
      <alignment horizontal="center" vertical="center" wrapText="1"/>
      <protection hidden="1"/>
    </xf>
    <xf numFmtId="0" fontId="39" fillId="0" borderId="0" xfId="0" applyFont="1" applyBorder="1" applyAlignment="1" applyProtection="1">
      <alignment horizontal="left" vertical="center"/>
      <protection hidden="1"/>
    </xf>
    <xf numFmtId="0" fontId="39" fillId="0" borderId="0" xfId="0" applyFont="1" applyBorder="1" applyAlignment="1" applyProtection="1">
      <alignment horizontal="center" vertical="center"/>
      <protection hidden="1"/>
    </xf>
    <xf numFmtId="0" fontId="62" fillId="0" borderId="0" xfId="0" applyFont="1" applyFill="1" applyBorder="1" applyAlignment="1" applyProtection="1">
      <alignment vertical="center"/>
      <protection hidden="1"/>
    </xf>
    <xf numFmtId="9" fontId="6" fillId="0" borderId="0" xfId="2" applyFont="1" applyFill="1" applyBorder="1" applyAlignment="1" applyProtection="1">
      <alignment horizontal="center" vertical="center"/>
      <protection hidden="1"/>
    </xf>
    <xf numFmtId="0" fontId="63" fillId="0" borderId="0" xfId="0" applyFont="1" applyFill="1" applyBorder="1" applyAlignment="1" applyProtection="1">
      <alignment horizontal="left" vertical="center"/>
      <protection hidden="1"/>
    </xf>
    <xf numFmtId="0" fontId="37" fillId="0" borderId="10" xfId="0" applyFont="1" applyBorder="1" applyAlignment="1">
      <alignment horizontal="center" vertical="center"/>
    </xf>
    <xf numFmtId="0" fontId="5" fillId="0" borderId="15" xfId="0" applyFont="1" applyFill="1" applyBorder="1" applyAlignment="1">
      <alignment vertical="top"/>
    </xf>
    <xf numFmtId="0" fontId="37" fillId="0" borderId="10" xfId="0" applyFont="1" applyBorder="1" applyAlignment="1">
      <alignment horizontal="left" vertical="top"/>
    </xf>
    <xf numFmtId="0" fontId="37" fillId="0" borderId="0" xfId="0" applyFont="1" applyBorder="1" applyAlignment="1">
      <alignment vertical="top" wrapText="1"/>
    </xf>
    <xf numFmtId="0" fontId="1" fillId="0" borderId="0" xfId="0" applyFont="1" applyAlignment="1">
      <alignment horizontal="left" vertical="top"/>
    </xf>
    <xf numFmtId="0" fontId="27" fillId="0" borderId="0" xfId="0" applyFont="1" applyBorder="1" applyAlignment="1">
      <alignment horizontal="left" vertical="top" wrapText="1"/>
    </xf>
    <xf numFmtId="0" fontId="37" fillId="0" borderId="0" xfId="0" applyFont="1" applyBorder="1" applyAlignment="1" applyProtection="1">
      <alignment horizontal="center" vertical="center" wrapText="1"/>
      <protection hidden="1"/>
    </xf>
    <xf numFmtId="0" fontId="1" fillId="0" borderId="0" xfId="0" applyFont="1" applyAlignment="1" applyProtection="1">
      <alignment horizontal="left" vertical="center"/>
      <protection hidden="1"/>
    </xf>
    <xf numFmtId="0" fontId="37" fillId="0" borderId="15" xfId="0" applyFont="1" applyBorder="1" applyAlignment="1" applyProtection="1">
      <alignment vertical="top" wrapText="1"/>
      <protection hidden="1"/>
    </xf>
    <xf numFmtId="0" fontId="0" fillId="0" borderId="11" xfId="0" applyBorder="1" applyAlignment="1"/>
    <xf numFmtId="0" fontId="0" fillId="0" borderId="16" xfId="0" applyBorder="1" applyAlignment="1"/>
    <xf numFmtId="0" fontId="37" fillId="0" borderId="15" xfId="0" applyFont="1" applyBorder="1" applyAlignment="1" applyProtection="1">
      <alignment vertical="center" wrapText="1"/>
      <protection hidden="1"/>
    </xf>
    <xf numFmtId="0" fontId="43" fillId="3" borderId="0" xfId="0" applyFont="1" applyFill="1" applyAlignment="1" applyProtection="1">
      <alignment vertical="center"/>
    </xf>
    <xf numFmtId="0" fontId="43" fillId="4" borderId="0" xfId="0" applyFont="1" applyFill="1" applyAlignment="1" applyProtection="1">
      <alignment vertical="center"/>
    </xf>
    <xf numFmtId="0" fontId="43" fillId="5" borderId="0" xfId="0" applyFont="1" applyFill="1" applyAlignment="1" applyProtection="1">
      <alignment vertical="center"/>
    </xf>
    <xf numFmtId="0" fontId="43" fillId="7" borderId="0" xfId="0" applyFont="1" applyFill="1" applyAlignment="1" applyProtection="1">
      <alignment vertical="center"/>
    </xf>
    <xf numFmtId="0" fontId="37" fillId="0" borderId="18" xfId="0" applyFont="1" applyBorder="1" applyAlignment="1" applyProtection="1">
      <alignment horizontal="center" vertical="center" wrapText="1"/>
      <protection hidden="1"/>
    </xf>
    <xf numFmtId="0" fontId="36" fillId="0" borderId="13" xfId="0" applyFont="1" applyBorder="1" applyAlignment="1"/>
    <xf numFmtId="9" fontId="64" fillId="0" borderId="1" xfId="0" applyNumberFormat="1" applyFont="1" applyBorder="1" applyAlignment="1">
      <alignment horizontal="center" vertical="center"/>
    </xf>
    <xf numFmtId="0" fontId="39" fillId="0" borderId="1" xfId="0" applyFont="1" applyBorder="1" applyAlignment="1">
      <alignment horizontal="center" vertical="center"/>
    </xf>
    <xf numFmtId="0" fontId="37" fillId="0" borderId="1" xfId="0" applyFont="1" applyBorder="1" applyAlignment="1">
      <alignment horizontal="left" vertical="center"/>
    </xf>
    <xf numFmtId="0" fontId="39" fillId="0" borderId="1" xfId="0" applyFont="1" applyFill="1" applyBorder="1" applyAlignment="1">
      <alignment horizontal="left" vertical="center"/>
    </xf>
    <xf numFmtId="0" fontId="39" fillId="0" borderId="1" xfId="0" applyFont="1" applyFill="1" applyBorder="1" applyAlignment="1">
      <alignment horizontal="center" vertical="center"/>
    </xf>
    <xf numFmtId="0" fontId="29" fillId="0" borderId="3" xfId="0" applyFont="1" applyBorder="1" applyAlignment="1">
      <alignment vertical="top" wrapText="1"/>
    </xf>
    <xf numFmtId="0" fontId="29" fillId="0" borderId="4" xfId="0" applyFont="1" applyBorder="1" applyAlignment="1">
      <alignment vertical="top" wrapText="1"/>
    </xf>
    <xf numFmtId="0" fontId="29" fillId="0" borderId="5" xfId="0" applyFont="1" applyBorder="1" applyAlignment="1">
      <alignment vertical="top" wrapText="1"/>
    </xf>
    <xf numFmtId="0" fontId="29" fillId="0" borderId="6" xfId="0" applyFont="1" applyBorder="1" applyAlignment="1">
      <alignment vertical="top" wrapText="1"/>
    </xf>
    <xf numFmtId="0" fontId="29" fillId="0" borderId="7" xfId="0" applyFont="1" applyBorder="1" applyAlignment="1">
      <alignment vertical="top" wrapText="1"/>
    </xf>
    <xf numFmtId="0" fontId="37" fillId="0" borderId="2" xfId="0" applyFont="1" applyBorder="1" applyProtection="1">
      <protection hidden="1"/>
    </xf>
    <xf numFmtId="0" fontId="37" fillId="0" borderId="8" xfId="0" applyFont="1" applyBorder="1" applyProtection="1">
      <protection hidden="1"/>
    </xf>
    <xf numFmtId="0" fontId="42" fillId="0" borderId="8" xfId="0" applyFont="1" applyFill="1" applyBorder="1" applyAlignment="1" applyProtection="1">
      <alignment vertical="center"/>
      <protection hidden="1"/>
    </xf>
    <xf numFmtId="0" fontId="37" fillId="0" borderId="9" xfId="0" applyFont="1" applyBorder="1" applyProtection="1">
      <protection hidden="1"/>
    </xf>
    <xf numFmtId="0" fontId="37" fillId="0" borderId="3" xfId="0" applyFont="1" applyBorder="1" applyProtection="1">
      <protection hidden="1"/>
    </xf>
    <xf numFmtId="0" fontId="1" fillId="0" borderId="0" xfId="0" applyFont="1" applyBorder="1" applyProtection="1">
      <protection hidden="1"/>
    </xf>
    <xf numFmtId="0" fontId="42" fillId="0" borderId="0" xfId="0" applyFont="1" applyFill="1" applyBorder="1" applyAlignment="1" applyProtection="1">
      <alignment vertical="center"/>
      <protection hidden="1"/>
    </xf>
    <xf numFmtId="0" fontId="37" fillId="0" borderId="4" xfId="0" applyFont="1" applyBorder="1" applyProtection="1">
      <protection hidden="1"/>
    </xf>
    <xf numFmtId="0" fontId="37" fillId="0" borderId="4" xfId="0" applyFont="1" applyBorder="1" applyAlignment="1" applyProtection="1">
      <alignment vertical="top" wrapText="1"/>
      <protection hidden="1"/>
    </xf>
    <xf numFmtId="0" fontId="37" fillId="0" borderId="0" xfId="0" applyFont="1" applyFill="1" applyBorder="1" applyAlignment="1" applyProtection="1">
      <alignment vertical="top" wrapText="1"/>
      <protection hidden="1"/>
    </xf>
    <xf numFmtId="0" fontId="3" fillId="0" borderId="0" xfId="0" applyNumberFormat="1" applyFont="1" applyBorder="1" applyAlignment="1" applyProtection="1">
      <alignment vertical="top" wrapText="1"/>
      <protection hidden="1"/>
    </xf>
    <xf numFmtId="0" fontId="37" fillId="0" borderId="4" xfId="0" applyFont="1" applyBorder="1"/>
    <xf numFmtId="0" fontId="37" fillId="0" borderId="8" xfId="0" applyFont="1" applyBorder="1"/>
    <xf numFmtId="0" fontId="37" fillId="0" borderId="0" xfId="0" applyFont="1" applyBorder="1" applyAlignment="1" applyProtection="1">
      <alignment vertical="top" wrapText="1"/>
      <protection hidden="1"/>
    </xf>
    <xf numFmtId="0" fontId="37" fillId="0" borderId="0" xfId="0" applyFont="1" applyBorder="1" applyAlignment="1">
      <alignment horizontal="left" wrapText="1"/>
    </xf>
    <xf numFmtId="0" fontId="37" fillId="0" borderId="0" xfId="0" applyFont="1" applyBorder="1" applyAlignment="1">
      <alignment horizontal="left" vertical="top" wrapText="1"/>
    </xf>
    <xf numFmtId="0" fontId="37" fillId="0" borderId="15" xfId="0" applyFont="1" applyBorder="1" applyAlignment="1" applyProtection="1">
      <alignment vertical="top" wrapText="1"/>
      <protection hidden="1"/>
    </xf>
    <xf numFmtId="0" fontId="37" fillId="0" borderId="0" xfId="0" applyFont="1" applyBorder="1" applyAlignment="1" applyProtection="1">
      <alignment horizontal="center" vertical="center" wrapText="1"/>
      <protection hidden="1"/>
    </xf>
    <xf numFmtId="0" fontId="41" fillId="0" borderId="0" xfId="0" applyFont="1" applyBorder="1"/>
    <xf numFmtId="0" fontId="41" fillId="0" borderId="0" xfId="0" applyFont="1" applyFill="1" applyBorder="1" applyAlignment="1">
      <alignment vertical="top"/>
    </xf>
    <xf numFmtId="0" fontId="41" fillId="0" borderId="0" xfId="0" applyFont="1" applyFill="1" applyBorder="1"/>
    <xf numFmtId="0" fontId="52" fillId="0" borderId="0" xfId="0" applyFont="1" applyAlignment="1" applyProtection="1">
      <alignment horizontal="center"/>
      <protection hidden="1"/>
    </xf>
    <xf numFmtId="0" fontId="5" fillId="0" borderId="1" xfId="0" applyFont="1" applyFill="1" applyBorder="1" applyAlignment="1">
      <alignment horizontal="center" vertical="top"/>
    </xf>
    <xf numFmtId="0" fontId="5" fillId="0" borderId="1" xfId="0" applyNumberFormat="1" applyFont="1" applyFill="1" applyBorder="1" applyAlignment="1">
      <alignment horizontal="left" vertical="top" wrapText="1"/>
    </xf>
    <xf numFmtId="0" fontId="5" fillId="0" borderId="19" xfId="0" applyFont="1" applyFill="1" applyBorder="1" applyAlignment="1">
      <alignment horizontal="center" vertical="center"/>
    </xf>
    <xf numFmtId="0" fontId="51" fillId="0" borderId="0" xfId="0" applyFont="1" applyBorder="1" applyAlignment="1" applyProtection="1">
      <alignment horizontal="center"/>
      <protection hidden="1"/>
    </xf>
    <xf numFmtId="0" fontId="5" fillId="0" borderId="12" xfId="0" applyFont="1" applyFill="1" applyBorder="1" applyAlignment="1">
      <alignment horizontal="left" vertical="top" wrapText="1"/>
    </xf>
    <xf numFmtId="0" fontId="5" fillId="0" borderId="14" xfId="0" applyFont="1" applyFill="1" applyBorder="1" applyAlignment="1">
      <alignment horizontal="center" vertical="center"/>
    </xf>
    <xf numFmtId="0" fontId="52" fillId="0" borderId="1" xfId="0" applyFont="1" applyBorder="1" applyAlignment="1" applyProtection="1">
      <alignment horizontal="center" vertical="center"/>
      <protection hidden="1"/>
    </xf>
    <xf numFmtId="0" fontId="37" fillId="0" borderId="12" xfId="0" applyFont="1" applyBorder="1" applyAlignment="1">
      <alignment horizontal="left" vertical="top" wrapText="1"/>
    </xf>
    <xf numFmtId="0" fontId="37" fillId="0" borderId="14" xfId="0" applyFont="1" applyBorder="1" applyAlignment="1">
      <alignment horizontal="center" vertical="center"/>
    </xf>
    <xf numFmtId="0" fontId="37" fillId="0" borderId="19" xfId="0" applyFont="1" applyBorder="1" applyAlignment="1">
      <alignment horizontal="center" vertical="center"/>
    </xf>
    <xf numFmtId="0" fontId="37" fillId="0" borderId="12" xfId="0" applyFont="1" applyFill="1" applyBorder="1" applyAlignment="1">
      <alignment horizontal="left" vertical="top" wrapText="1"/>
    </xf>
    <xf numFmtId="0" fontId="43" fillId="3" borderId="6" xfId="0" applyFont="1" applyFill="1" applyBorder="1" applyAlignment="1" applyProtection="1">
      <alignment horizontal="left" vertical="center"/>
    </xf>
    <xf numFmtId="0" fontId="51" fillId="0" borderId="1" xfId="0" applyFont="1" applyBorder="1" applyAlignment="1" applyProtection="1">
      <alignment horizontal="center" vertical="center"/>
      <protection hidden="1"/>
    </xf>
    <xf numFmtId="0" fontId="38" fillId="8"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8" fillId="8" borderId="12"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65" fillId="0" borderId="0" xfId="0" applyFont="1" applyBorder="1"/>
    <xf numFmtId="0" fontId="37" fillId="0" borderId="0" xfId="0" applyFont="1" applyFill="1" applyBorder="1" applyAlignment="1" applyProtection="1">
      <alignment horizontal="left" vertical="top" wrapText="1"/>
      <protection hidden="1"/>
    </xf>
    <xf numFmtId="0" fontId="5" fillId="0" borderId="10" xfId="0" applyFont="1" applyFill="1" applyBorder="1" applyAlignment="1">
      <alignment horizontal="center" vertical="top" wrapText="1"/>
    </xf>
    <xf numFmtId="0" fontId="37" fillId="0" borderId="0" xfId="0" applyFont="1" applyFill="1" applyBorder="1" applyAlignment="1" applyProtection="1">
      <alignment horizontal="left" vertical="top" wrapText="1"/>
      <protection hidden="1"/>
    </xf>
    <xf numFmtId="0" fontId="5" fillId="0" borderId="29" xfId="0" applyFont="1" applyFill="1" applyBorder="1" applyAlignment="1">
      <alignment horizontal="center" vertical="top"/>
    </xf>
    <xf numFmtId="0" fontId="5" fillId="0" borderId="29" xfId="0" applyFont="1" applyFill="1" applyBorder="1" applyAlignment="1">
      <alignment horizontal="center" vertical="center"/>
    </xf>
    <xf numFmtId="0" fontId="49" fillId="0" borderId="13" xfId="0" applyFont="1" applyBorder="1" applyAlignment="1" applyProtection="1">
      <alignment horizontal="left" vertical="center" wrapText="1"/>
      <protection hidden="1"/>
    </xf>
    <xf numFmtId="0" fontId="36" fillId="0" borderId="0" xfId="0" applyFont="1"/>
    <xf numFmtId="0" fontId="37" fillId="0" borderId="0" xfId="0" applyFont="1" applyAlignment="1">
      <alignment vertical="center"/>
    </xf>
    <xf numFmtId="0" fontId="5" fillId="0" borderId="0" xfId="0" applyFont="1" applyProtection="1">
      <protection locked="0"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37" fillId="0" borderId="0" xfId="0" applyFont="1" applyBorder="1" applyAlignment="1">
      <alignment horizontal="left" vertical="top" wrapText="1"/>
    </xf>
    <xf numFmtId="0" fontId="66" fillId="0" borderId="0" xfId="0" applyFont="1" applyBorder="1" applyAlignment="1" applyProtection="1">
      <alignment vertical="top" wrapText="1"/>
      <protection hidden="1"/>
    </xf>
    <xf numFmtId="0" fontId="43" fillId="5" borderId="17" xfId="0" applyFont="1" applyFill="1" applyBorder="1" applyAlignment="1">
      <alignment horizontal="center" vertical="center"/>
    </xf>
    <xf numFmtId="0" fontId="5" fillId="0" borderId="10" xfId="0" applyFont="1" applyBorder="1" applyAlignment="1">
      <alignment horizontal="center" vertical="top"/>
    </xf>
    <xf numFmtId="0" fontId="5" fillId="0" borderId="1" xfId="0" applyFont="1" applyBorder="1" applyAlignment="1">
      <alignment horizontal="center" vertical="top"/>
    </xf>
    <xf numFmtId="0" fontId="5" fillId="0" borderId="1" xfId="0" applyFont="1" applyBorder="1" applyAlignment="1">
      <alignment horizontal="center" vertical="center"/>
    </xf>
    <xf numFmtId="0" fontId="30" fillId="0" borderId="0" xfId="0" applyFont="1" applyBorder="1" applyAlignment="1" applyProtection="1">
      <alignment horizontal="left" vertical="top" wrapText="1"/>
      <protection hidden="1"/>
    </xf>
    <xf numFmtId="0" fontId="44" fillId="8" borderId="0" xfId="0" applyFont="1" applyFill="1" applyAlignment="1">
      <alignment horizontal="left" vertical="center"/>
    </xf>
    <xf numFmtId="0" fontId="33" fillId="9" borderId="0" xfId="1" applyFont="1" applyFill="1" applyBorder="1" applyAlignment="1" applyProtection="1">
      <alignment horizontal="center" vertical="center"/>
      <protection hidden="1"/>
    </xf>
    <xf numFmtId="0" fontId="37" fillId="0" borderId="0" xfId="0" applyFont="1" applyFill="1" applyBorder="1" applyAlignment="1" applyProtection="1">
      <alignment horizontal="left" vertical="top" wrapText="1"/>
      <protection hidden="1"/>
    </xf>
    <xf numFmtId="0" fontId="6" fillId="0" borderId="0" xfId="0" applyFont="1" applyFill="1" applyBorder="1" applyAlignment="1" applyProtection="1">
      <alignment horizontal="left" vertical="top" wrapText="1"/>
      <protection hidden="1"/>
    </xf>
    <xf numFmtId="0" fontId="37" fillId="0" borderId="0" xfId="0" applyFont="1" applyBorder="1" applyAlignment="1" applyProtection="1">
      <alignment vertical="top" wrapText="1"/>
      <protection hidden="1"/>
    </xf>
    <xf numFmtId="0" fontId="37" fillId="0" borderId="0" xfId="0" applyFont="1" applyAlignment="1" applyProtection="1">
      <alignment horizontal="left" vertical="top" wrapText="1"/>
      <protection hidden="1"/>
    </xf>
    <xf numFmtId="0" fontId="5" fillId="0" borderId="0" xfId="0" applyNumberFormat="1" applyFont="1" applyFill="1" applyBorder="1" applyAlignment="1" applyProtection="1">
      <alignment horizontal="left" vertical="top" wrapText="1"/>
      <protection hidden="1"/>
    </xf>
    <xf numFmtId="0" fontId="41" fillId="9" borderId="0" xfId="1" applyFont="1" applyFill="1" applyBorder="1" applyAlignment="1" applyProtection="1">
      <alignment horizontal="center" vertical="center"/>
      <protection hidden="1"/>
    </xf>
    <xf numFmtId="0" fontId="39" fillId="6" borderId="0" xfId="0" applyFont="1" applyFill="1" applyBorder="1" applyAlignment="1" applyProtection="1">
      <alignment horizontal="center" vertical="top" wrapText="1"/>
      <protection hidden="1"/>
    </xf>
    <xf numFmtId="0" fontId="0" fillId="0" borderId="0" xfId="0" applyFill="1" applyBorder="1" applyAlignment="1">
      <alignment horizontal="center" vertical="top" wrapText="1"/>
    </xf>
    <xf numFmtId="14" fontId="8" fillId="15" borderId="15" xfId="0" applyNumberFormat="1" applyFont="1" applyFill="1" applyBorder="1" applyAlignment="1" applyProtection="1">
      <alignment horizontal="center" vertical="center"/>
      <protection locked="0" hidden="1"/>
    </xf>
    <xf numFmtId="0" fontId="8" fillId="15" borderId="11" xfId="0" applyFont="1" applyFill="1" applyBorder="1" applyAlignment="1" applyProtection="1">
      <alignment horizontal="center" vertical="center"/>
      <protection locked="0" hidden="1"/>
    </xf>
    <xf numFmtId="0" fontId="8" fillId="15" borderId="16" xfId="0" applyFont="1" applyFill="1" applyBorder="1" applyAlignment="1" applyProtection="1">
      <alignment horizontal="center" vertical="center"/>
      <protection locked="0" hidden="1"/>
    </xf>
    <xf numFmtId="0" fontId="36" fillId="0" borderId="1" xfId="0" applyFont="1" applyFill="1" applyBorder="1" applyAlignment="1" applyProtection="1">
      <alignment horizontal="left" vertical="top" wrapText="1"/>
      <protection hidden="1"/>
    </xf>
    <xf numFmtId="0" fontId="8" fillId="15" borderId="15" xfId="0" applyFont="1" applyFill="1" applyBorder="1" applyAlignment="1" applyProtection="1">
      <alignment horizontal="center" vertical="center"/>
      <protection locked="0" hidden="1"/>
    </xf>
    <xf numFmtId="0" fontId="37" fillId="0" borderId="0" xfId="0" applyFont="1" applyBorder="1" applyAlignment="1">
      <alignment horizontal="left" vertical="top"/>
    </xf>
    <xf numFmtId="0" fontId="43" fillId="3" borderId="0" xfId="1" applyFont="1" applyFill="1" applyBorder="1" applyAlignment="1" applyProtection="1">
      <alignment horizontal="center" vertical="center"/>
    </xf>
    <xf numFmtId="0" fontId="43" fillId="4" borderId="0" xfId="0" applyFont="1" applyFill="1" applyBorder="1" applyAlignment="1">
      <alignment horizontal="center" vertical="center"/>
    </xf>
    <xf numFmtId="0" fontId="43" fillId="5" borderId="0" xfId="0" applyFont="1" applyFill="1" applyAlignment="1">
      <alignment horizontal="center" vertical="center" wrapText="1"/>
    </xf>
    <xf numFmtId="0" fontId="43" fillId="7" borderId="0"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NumberFormat="1" applyFont="1" applyFill="1" applyBorder="1" applyAlignment="1">
      <alignment horizontal="left" vertical="top" wrapText="1"/>
    </xf>
    <xf numFmtId="0" fontId="10" fillId="0" borderId="12" xfId="0" applyFont="1" applyBorder="1" applyAlignment="1" applyProtection="1">
      <alignment horizontal="left" vertical="top" wrapText="1"/>
      <protection hidden="1"/>
    </xf>
    <xf numFmtId="0" fontId="10" fillId="0" borderId="17" xfId="0" applyFont="1" applyBorder="1" applyAlignment="1" applyProtection="1">
      <alignment horizontal="left" vertical="top" wrapText="1"/>
      <protection hidden="1"/>
    </xf>
    <xf numFmtId="0" fontId="10" fillId="0" borderId="14" xfId="0" applyFont="1" applyBorder="1" applyAlignment="1" applyProtection="1">
      <alignment horizontal="left" vertical="top" wrapText="1"/>
      <protection hidden="1"/>
    </xf>
    <xf numFmtId="0" fontId="6" fillId="0" borderId="0" xfId="0" applyFont="1" applyFill="1" applyBorder="1" applyAlignment="1">
      <alignment horizontal="left" vertical="center"/>
    </xf>
    <xf numFmtId="0" fontId="6" fillId="0" borderId="20" xfId="0" applyFont="1" applyFill="1" applyBorder="1" applyAlignment="1">
      <alignment horizontal="left" vertical="center"/>
    </xf>
    <xf numFmtId="0" fontId="37" fillId="0" borderId="0" xfId="0" applyFont="1" applyBorder="1" applyAlignment="1">
      <alignment horizontal="left" wrapText="1"/>
    </xf>
    <xf numFmtId="0" fontId="64" fillId="10" borderId="0" xfId="0" applyFont="1" applyFill="1" applyBorder="1" applyAlignment="1">
      <alignment horizontal="left" vertical="top" wrapText="1" indent="2"/>
    </xf>
    <xf numFmtId="0" fontId="46" fillId="0" borderId="0" xfId="0" applyFont="1" applyBorder="1"/>
    <xf numFmtId="0" fontId="67" fillId="11" borderId="0" xfId="0" applyFont="1" applyFill="1" applyAlignment="1">
      <alignment horizontal="left" vertical="top" wrapText="1" indent="3"/>
    </xf>
    <xf numFmtId="0" fontId="68" fillId="11" borderId="0" xfId="0" applyFont="1" applyFill="1"/>
    <xf numFmtId="0" fontId="38" fillId="12" borderId="17" xfId="0" applyFont="1" applyFill="1" applyBorder="1" applyAlignment="1" applyProtection="1">
      <alignment horizontal="center" vertical="center"/>
      <protection locked="0" hidden="1"/>
    </xf>
    <xf numFmtId="0" fontId="38" fillId="12" borderId="14" xfId="0" applyFont="1" applyFill="1" applyBorder="1" applyAlignment="1" applyProtection="1">
      <alignment horizontal="center" vertical="center"/>
      <protection locked="0" hidden="1"/>
    </xf>
    <xf numFmtId="0" fontId="37"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5" fillId="13" borderId="0" xfId="0" applyFont="1" applyFill="1" applyBorder="1" applyAlignment="1">
      <alignment horizontal="left" vertical="top" wrapText="1" indent="3"/>
    </xf>
    <xf numFmtId="0" fontId="5" fillId="13" borderId="0" xfId="0" applyFont="1" applyFill="1" applyBorder="1" applyAlignment="1">
      <alignment horizontal="left" vertical="top" indent="3"/>
    </xf>
    <xf numFmtId="0" fontId="38" fillId="12" borderId="12" xfId="0" applyFont="1" applyFill="1" applyBorder="1" applyAlignment="1" applyProtection="1">
      <alignment horizontal="center" vertical="center"/>
      <protection locked="0" hidden="1"/>
    </xf>
    <xf numFmtId="0" fontId="5" fillId="14" borderId="0" xfId="0" applyFont="1" applyFill="1" applyBorder="1" applyAlignment="1">
      <alignment horizontal="left" vertical="top" wrapText="1" indent="3"/>
    </xf>
    <xf numFmtId="0" fontId="5" fillId="14" borderId="0" xfId="0" applyFont="1" applyFill="1" applyBorder="1" applyAlignment="1">
      <alignment horizontal="left" vertical="top" indent="3"/>
    </xf>
    <xf numFmtId="0" fontId="0" fillId="9" borderId="0" xfId="0" applyFont="1" applyFill="1" applyBorder="1" applyAlignment="1" applyProtection="1">
      <alignment horizontal="center" vertical="center"/>
      <protection hidden="1"/>
    </xf>
    <xf numFmtId="0" fontId="0" fillId="9" borderId="0" xfId="0" applyFont="1" applyFill="1" applyBorder="1" applyAlignment="1" applyProtection="1">
      <alignment vertical="center"/>
      <protection hidden="1"/>
    </xf>
    <xf numFmtId="0" fontId="37" fillId="0" borderId="0" xfId="0" applyFont="1" applyBorder="1" applyAlignment="1">
      <alignment horizontal="left" vertical="top" wrapText="1"/>
    </xf>
    <xf numFmtId="0" fontId="37" fillId="0" borderId="0" xfId="0" applyFont="1" applyBorder="1" applyAlignment="1">
      <alignment horizontal="center" vertical="top"/>
    </xf>
    <xf numFmtId="0" fontId="39" fillId="6" borderId="0" xfId="0" applyFont="1" applyFill="1" applyBorder="1" applyAlignment="1" applyProtection="1">
      <alignment horizontal="center" vertical="center" wrapText="1"/>
      <protection hidden="1"/>
    </xf>
    <xf numFmtId="0" fontId="37" fillId="0" borderId="15" xfId="0" applyFont="1" applyBorder="1" applyAlignment="1" applyProtection="1">
      <alignment horizontal="left" vertical="top" wrapText="1"/>
      <protection hidden="1"/>
    </xf>
    <xf numFmtId="0" fontId="37" fillId="0" borderId="11" xfId="0" applyFont="1" applyBorder="1" applyAlignment="1" applyProtection="1">
      <alignment horizontal="left" vertical="top" wrapText="1"/>
      <protection hidden="1"/>
    </xf>
    <xf numFmtId="0" fontId="37" fillId="0" borderId="16" xfId="0" applyFont="1" applyBorder="1" applyAlignment="1" applyProtection="1">
      <alignment horizontal="left" vertical="top" wrapText="1"/>
      <protection hidden="1"/>
    </xf>
    <xf numFmtId="0" fontId="5" fillId="0" borderId="15" xfId="0" applyFont="1" applyFill="1" applyBorder="1" applyAlignment="1">
      <alignment horizontal="left" vertical="top"/>
    </xf>
    <xf numFmtId="0" fontId="0" fillId="0" borderId="11" xfId="0" applyBorder="1"/>
    <xf numFmtId="0" fontId="0" fillId="0" borderId="16" xfId="0" applyBorder="1"/>
    <xf numFmtId="0" fontId="39" fillId="6" borderId="0" xfId="0" applyFont="1" applyFill="1" applyBorder="1" applyAlignment="1" applyProtection="1">
      <alignment horizontal="center" vertical="center"/>
      <protection hidden="1"/>
    </xf>
    <xf numFmtId="0" fontId="41" fillId="9" borderId="0" xfId="0" applyFont="1" applyFill="1" applyAlignment="1" applyProtection="1">
      <alignment horizontal="center" vertical="center"/>
      <protection hidden="1"/>
    </xf>
    <xf numFmtId="0" fontId="5" fillId="0" borderId="15" xfId="0" applyFont="1" applyBorder="1" applyAlignment="1" applyProtection="1">
      <alignment horizontal="left" vertical="top" wrapText="1"/>
      <protection hidden="1"/>
    </xf>
    <xf numFmtId="0" fontId="5" fillId="0" borderId="15" xfId="0" applyFont="1" applyFill="1" applyBorder="1" applyAlignment="1">
      <alignment horizontal="left" vertical="center"/>
    </xf>
    <xf numFmtId="0" fontId="5" fillId="0" borderId="1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1" xfId="0" applyFont="1" applyBorder="1" applyAlignment="1" applyProtection="1">
      <alignment horizontal="left" vertical="top" wrapText="1"/>
      <protection hidden="1"/>
    </xf>
    <xf numFmtId="0" fontId="5" fillId="0" borderId="16" xfId="0" applyFont="1" applyBorder="1" applyAlignment="1" applyProtection="1">
      <alignment horizontal="left" vertical="top" wrapText="1"/>
      <protection hidden="1"/>
    </xf>
    <xf numFmtId="0" fontId="5" fillId="0" borderId="15" xfId="0" applyFont="1" applyFill="1" applyBorder="1" applyAlignment="1" applyProtection="1">
      <alignment horizontal="left" vertical="top" wrapText="1"/>
      <protection hidden="1"/>
    </xf>
    <xf numFmtId="0" fontId="5" fillId="0" borderId="11" xfId="0" applyFont="1" applyFill="1" applyBorder="1" applyAlignment="1" applyProtection="1">
      <alignment horizontal="left" vertical="top" wrapText="1"/>
      <protection hidden="1"/>
    </xf>
    <xf numFmtId="0" fontId="5" fillId="0" borderId="16" xfId="0" applyFont="1" applyFill="1" applyBorder="1" applyAlignment="1" applyProtection="1">
      <alignment horizontal="left" vertical="top" wrapText="1"/>
      <protection hidden="1"/>
    </xf>
    <xf numFmtId="0" fontId="5" fillId="0" borderId="11" xfId="0" applyFont="1" applyFill="1" applyBorder="1" applyAlignment="1">
      <alignment horizontal="left" vertical="top"/>
    </xf>
    <xf numFmtId="0" fontId="5" fillId="0" borderId="16" xfId="0" applyFont="1" applyFill="1" applyBorder="1" applyAlignment="1">
      <alignment horizontal="left" vertical="top"/>
    </xf>
    <xf numFmtId="0" fontId="9" fillId="0" borderId="21" xfId="0" applyFont="1" applyFill="1" applyBorder="1" applyAlignment="1" applyProtection="1">
      <alignment horizontal="center" vertical="center" wrapText="1"/>
      <protection hidden="1"/>
    </xf>
    <xf numFmtId="0" fontId="9" fillId="0" borderId="22" xfId="0" applyFont="1" applyFill="1" applyBorder="1" applyAlignment="1" applyProtection="1">
      <alignment horizontal="center" vertical="center" wrapText="1"/>
      <protection hidden="1"/>
    </xf>
    <xf numFmtId="0" fontId="9" fillId="0" borderId="23" xfId="0" applyFont="1" applyFill="1" applyBorder="1" applyAlignment="1" applyProtection="1">
      <alignment horizontal="center" vertical="center" wrapText="1"/>
      <protection hidden="1"/>
    </xf>
    <xf numFmtId="0" fontId="9" fillId="0" borderId="24"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25" xfId="0" applyFont="1" applyFill="1" applyBorder="1" applyAlignment="1" applyProtection="1">
      <alignment horizontal="center" vertical="center" wrapText="1"/>
      <protection hidden="1"/>
    </xf>
    <xf numFmtId="0" fontId="9" fillId="0" borderId="26" xfId="0" applyFont="1" applyFill="1" applyBorder="1" applyAlignment="1" applyProtection="1">
      <alignment horizontal="center" vertical="center" wrapText="1"/>
      <protection hidden="1"/>
    </xf>
    <xf numFmtId="0" fontId="9" fillId="0" borderId="27" xfId="0" applyFont="1" applyFill="1" applyBorder="1" applyAlignment="1" applyProtection="1">
      <alignment horizontal="center" vertical="center" wrapText="1"/>
      <protection hidden="1"/>
    </xf>
    <xf numFmtId="0" fontId="9" fillId="0" borderId="28" xfId="0" applyFont="1" applyFill="1" applyBorder="1" applyAlignment="1" applyProtection="1">
      <alignment horizontal="center" vertical="center" wrapText="1"/>
      <protection hidden="1"/>
    </xf>
    <xf numFmtId="0" fontId="49" fillId="0" borderId="0" xfId="0" applyFont="1" applyFill="1" applyBorder="1" applyAlignment="1" applyProtection="1">
      <alignment vertical="center"/>
      <protection hidden="1"/>
    </xf>
    <xf numFmtId="0" fontId="52" fillId="0" borderId="0" xfId="0" applyFont="1" applyFill="1" applyBorder="1" applyAlignment="1" applyProtection="1">
      <alignment horizontal="left" vertical="center" wrapText="1"/>
      <protection hidden="1"/>
    </xf>
    <xf numFmtId="0" fontId="51" fillId="0" borderId="0" xfId="0" applyFont="1" applyFill="1" applyBorder="1" applyAlignment="1" applyProtection="1">
      <alignment horizontal="left" vertical="top" wrapText="1"/>
      <protection hidden="1"/>
    </xf>
    <xf numFmtId="0" fontId="47" fillId="0" borderId="0" xfId="0" applyFont="1" applyFill="1" applyBorder="1" applyAlignment="1" applyProtection="1">
      <alignment horizontal="left" vertical="center"/>
      <protection hidden="1"/>
    </xf>
    <xf numFmtId="0" fontId="47" fillId="0" borderId="0" xfId="0" applyFont="1" applyFill="1" applyBorder="1" applyAlignment="1" applyProtection="1">
      <alignment vertical="center"/>
      <protection hidden="1"/>
    </xf>
    <xf numFmtId="0" fontId="6" fillId="2" borderId="1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0" borderId="0" xfId="0" applyFont="1" applyFill="1" applyAlignment="1" applyProtection="1">
      <alignment horizontal="left" vertical="center"/>
      <protection hidden="1"/>
    </xf>
    <xf numFmtId="0" fontId="5" fillId="0" borderId="20" xfId="0" applyFont="1" applyFill="1" applyBorder="1" applyAlignment="1" applyProtection="1">
      <alignment horizontal="left"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6" xfId="0" applyFont="1" applyFill="1" applyBorder="1" applyAlignment="1" applyProtection="1">
      <alignment horizontal="center" vertical="center"/>
      <protection hidden="1"/>
    </xf>
    <xf numFmtId="0" fontId="6" fillId="2" borderId="12"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4" xfId="0" applyFont="1" applyFill="1" applyBorder="1" applyAlignment="1">
      <alignment horizontal="center" vertical="center"/>
    </xf>
    <xf numFmtId="0" fontId="1" fillId="0" borderId="0" xfId="0" applyFont="1" applyAlignment="1" applyProtection="1">
      <alignment horizontal="left" vertical="center"/>
      <protection hidden="1"/>
    </xf>
    <xf numFmtId="0" fontId="50" fillId="0" borderId="0" xfId="0" applyFont="1" applyFill="1" applyBorder="1" applyAlignment="1" applyProtection="1">
      <alignment vertical="center"/>
      <protection hidden="1"/>
    </xf>
    <xf numFmtId="0" fontId="62" fillId="0" borderId="17" xfId="0" applyFont="1" applyFill="1" applyBorder="1" applyAlignment="1" applyProtection="1">
      <alignment vertical="center"/>
      <protection hidden="1"/>
    </xf>
    <xf numFmtId="0" fontId="63" fillId="0" borderId="17" xfId="0" applyFont="1" applyFill="1" applyBorder="1" applyAlignment="1" applyProtection="1">
      <alignment horizontal="left" vertical="center"/>
      <protection hidden="1"/>
    </xf>
    <xf numFmtId="0" fontId="49" fillId="0" borderId="0" xfId="0" applyFont="1" applyFill="1" applyBorder="1" applyAlignment="1" applyProtection="1">
      <alignment horizontal="left" vertical="center"/>
      <protection hidden="1"/>
    </xf>
    <xf numFmtId="0" fontId="48" fillId="0" borderId="0" xfId="0" applyFont="1" applyFill="1" applyBorder="1" applyAlignment="1" applyProtection="1">
      <alignment horizontal="left" vertical="center"/>
      <protection hidden="1"/>
    </xf>
    <xf numFmtId="0" fontId="50" fillId="0" borderId="0" xfId="0" applyFont="1" applyFill="1" applyBorder="1" applyAlignment="1" applyProtection="1">
      <alignment horizontal="left" vertical="center"/>
      <protection hidden="1"/>
    </xf>
    <xf numFmtId="0" fontId="37" fillId="0" borderId="2" xfId="0" applyFont="1" applyBorder="1" applyAlignment="1" applyProtection="1">
      <alignment horizontal="center" vertical="center" wrapText="1"/>
      <protection hidden="1"/>
    </xf>
    <xf numFmtId="0" fontId="37" fillId="0" borderId="8" xfId="0" applyFont="1" applyBorder="1" applyAlignment="1" applyProtection="1">
      <alignment horizontal="center" vertical="center" wrapText="1"/>
      <protection hidden="1"/>
    </xf>
    <xf numFmtId="0" fontId="37" fillId="0" borderId="9" xfId="0" applyFont="1" applyBorder="1" applyAlignment="1" applyProtection="1">
      <alignment horizontal="center" vertical="center" wrapText="1"/>
      <protection hidden="1"/>
    </xf>
    <xf numFmtId="0" fontId="37" fillId="0" borderId="3"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4" xfId="0" applyFont="1" applyBorder="1" applyAlignment="1" applyProtection="1">
      <alignment horizontal="center" vertical="center" wrapText="1"/>
      <protection hidden="1"/>
    </xf>
    <xf numFmtId="0" fontId="37" fillId="0" borderId="5" xfId="0" applyFont="1" applyBorder="1" applyAlignment="1" applyProtection="1">
      <alignment horizontal="center" vertical="center" wrapText="1"/>
      <protection hidden="1"/>
    </xf>
    <xf numFmtId="0" fontId="37" fillId="0" borderId="6" xfId="0" applyFont="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hidden="1"/>
    </xf>
    <xf numFmtId="0" fontId="48" fillId="0" borderId="0" xfId="0" applyFont="1" applyFill="1" applyBorder="1" applyAlignment="1" applyProtection="1">
      <alignment vertical="center"/>
      <protection hidden="1"/>
    </xf>
    <xf numFmtId="0" fontId="27" fillId="0" borderId="0" xfId="0" applyFont="1" applyBorder="1" applyAlignment="1">
      <alignment horizontal="left" vertical="top" wrapText="1"/>
    </xf>
    <xf numFmtId="0" fontId="1" fillId="0" borderId="0" xfId="0" applyFont="1" applyAlignment="1">
      <alignment horizontal="left" vertical="top"/>
    </xf>
    <xf numFmtId="0" fontId="37" fillId="0" borderId="15" xfId="0" applyFont="1" applyBorder="1" applyAlignment="1" applyProtection="1">
      <alignment horizontal="center" vertical="center" wrapText="1"/>
      <protection hidden="1"/>
    </xf>
    <xf numFmtId="0" fontId="37" fillId="0" borderId="11" xfId="0" applyFont="1" applyBorder="1" applyAlignment="1" applyProtection="1">
      <alignment horizontal="center" vertical="center" wrapText="1"/>
      <protection hidden="1"/>
    </xf>
    <xf numFmtId="0" fontId="37" fillId="0" borderId="10" xfId="0" applyFont="1" applyBorder="1" applyAlignment="1" applyProtection="1">
      <alignment horizontal="center" vertical="center" wrapText="1"/>
      <protection locked="0" hidden="1"/>
    </xf>
    <xf numFmtId="0" fontId="43" fillId="3" borderId="0" xfId="0" applyFont="1" applyFill="1" applyAlignment="1" applyProtection="1">
      <alignment horizontal="left" vertical="center"/>
    </xf>
    <xf numFmtId="0" fontId="37" fillId="0" borderId="16" xfId="0" applyFont="1" applyBorder="1" applyAlignment="1" applyProtection="1">
      <alignment horizontal="center" vertical="center" wrapText="1"/>
      <protection hidden="1"/>
    </xf>
    <xf numFmtId="0" fontId="37" fillId="0" borderId="15" xfId="0" applyFont="1" applyBorder="1" applyAlignment="1" applyProtection="1">
      <alignment vertical="top" wrapText="1"/>
      <protection hidden="1"/>
    </xf>
    <xf numFmtId="0" fontId="37" fillId="0" borderId="11" xfId="0" applyFont="1" applyBorder="1" applyAlignment="1" applyProtection="1">
      <alignment vertical="top" wrapText="1"/>
      <protection hidden="1"/>
    </xf>
    <xf numFmtId="0" fontId="37" fillId="0" borderId="16" xfId="0" applyFont="1" applyBorder="1" applyAlignment="1" applyProtection="1">
      <alignment vertical="top" wrapText="1"/>
      <protection hidden="1"/>
    </xf>
    <xf numFmtId="0" fontId="5" fillId="0" borderId="15" xfId="0" applyFont="1" applyBorder="1" applyAlignment="1" applyProtection="1">
      <alignment vertical="top" wrapText="1"/>
      <protection hidden="1"/>
    </xf>
    <xf numFmtId="0" fontId="5" fillId="0" borderId="11" xfId="0" applyFont="1" applyBorder="1" applyAlignment="1" applyProtection="1">
      <alignment vertical="top" wrapText="1"/>
      <protection hidden="1"/>
    </xf>
    <xf numFmtId="0" fontId="5" fillId="0" borderId="16" xfId="0" applyFont="1" applyBorder="1" applyAlignment="1" applyProtection="1">
      <alignment vertical="top" wrapText="1"/>
      <protection hidden="1"/>
    </xf>
    <xf numFmtId="0" fontId="5" fillId="0" borderId="15"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37" fillId="0" borderId="15" xfId="0" applyFont="1" applyBorder="1" applyAlignment="1" applyProtection="1">
      <alignment horizontal="left" vertical="center" wrapText="1"/>
      <protection hidden="1"/>
    </xf>
    <xf numFmtId="0" fontId="37" fillId="0" borderId="11" xfId="0" applyFont="1" applyBorder="1" applyAlignment="1" applyProtection="1">
      <alignment horizontal="left" vertical="center" wrapText="1"/>
      <protection hidden="1"/>
    </xf>
    <xf numFmtId="0" fontId="37" fillId="0" borderId="16" xfId="0" applyFont="1" applyBorder="1" applyAlignment="1" applyProtection="1">
      <alignment horizontal="left" vertical="center" wrapText="1"/>
      <protection hidden="1"/>
    </xf>
    <xf numFmtId="0" fontId="5" fillId="0" borderId="15" xfId="0" applyFont="1" applyFill="1" applyBorder="1" applyAlignment="1" applyProtection="1">
      <alignment vertical="top" wrapText="1"/>
      <protection hidden="1"/>
    </xf>
    <xf numFmtId="0" fontId="5" fillId="0" borderId="11" xfId="0" applyFont="1" applyFill="1" applyBorder="1" applyAlignment="1" applyProtection="1">
      <alignment vertical="top" wrapText="1"/>
      <protection hidden="1"/>
    </xf>
    <xf numFmtId="0" fontId="5" fillId="0" borderId="16" xfId="0" applyFont="1" applyFill="1" applyBorder="1" applyAlignment="1" applyProtection="1">
      <alignment vertical="top" wrapText="1"/>
      <protection hidden="1"/>
    </xf>
    <xf numFmtId="0" fontId="5" fillId="0" borderId="12"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14" xfId="0" applyFont="1" applyFill="1" applyBorder="1" applyAlignment="1">
      <alignment horizontal="center" vertical="top" wrapText="1"/>
    </xf>
    <xf numFmtId="0" fontId="38" fillId="8" borderId="12" xfId="0" applyFont="1" applyFill="1" applyBorder="1" applyAlignment="1">
      <alignment horizontal="center" vertical="center" wrapText="1"/>
    </xf>
    <xf numFmtId="0" fontId="38" fillId="8" borderId="17" xfId="0" applyFont="1" applyFill="1" applyBorder="1" applyAlignment="1">
      <alignment horizontal="center" vertical="center" wrapText="1"/>
    </xf>
    <xf numFmtId="0" fontId="38" fillId="8" borderId="14" xfId="0" applyFont="1" applyFill="1" applyBorder="1" applyAlignment="1">
      <alignment horizontal="center" vertical="center" wrapText="1"/>
    </xf>
  </cellXfs>
  <cellStyles count="3">
    <cellStyle name="Hyperlink" xfId="1" builtinId="8"/>
    <cellStyle name="Normal" xfId="0" builtinId="0"/>
    <cellStyle name="Percent" xfId="2" builtinId="5"/>
  </cellStyles>
  <dxfs count="26">
    <dxf>
      <font>
        <color theme="0" tint="-0.24994659260841701"/>
      </font>
    </dxf>
    <dxf>
      <font>
        <color theme="0" tint="-0.24994659260841701"/>
      </font>
    </dxf>
    <dxf>
      <font>
        <color theme="0" tint="-0.24994659260841701"/>
      </font>
    </dxf>
    <dxf>
      <font>
        <color theme="0" tint="-0.24994659260841701"/>
      </font>
    </dxf>
    <dxf>
      <fill>
        <patternFill>
          <bgColor rgb="FFFFFF99"/>
        </patternFill>
      </fill>
    </dxf>
    <dxf>
      <fill>
        <patternFill>
          <bgColor rgb="FFFFFF99"/>
        </patternFill>
      </fill>
    </dxf>
    <dxf>
      <fill>
        <patternFill>
          <bgColor rgb="FFFFFF99"/>
        </patternFill>
      </fill>
    </dxf>
    <dxf>
      <font>
        <b/>
        <i/>
        <color theme="0"/>
      </font>
      <fill>
        <patternFill>
          <bgColor theme="3"/>
        </patternFill>
      </fill>
    </dxf>
    <dxf>
      <fill>
        <patternFill>
          <bgColor rgb="FFFFFF99"/>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fill>
        <patternFill patternType="none">
          <bgColor indexed="65"/>
        </patternFill>
      </fill>
    </dxf>
    <dxf>
      <font>
        <color theme="0" tint="-0.24994659260841701"/>
      </font>
    </dxf>
    <dxf>
      <font>
        <color theme="0" tint="-0.24994659260841701"/>
      </font>
    </dxf>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Z$8"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M$9" lockText="1" noThreeD="1"/>
</file>

<file path=xl/ctrlProps/ctrlProp13.xml><?xml version="1.0" encoding="utf-8"?>
<formControlPr xmlns="http://schemas.microsoft.com/office/spreadsheetml/2009/9/main" objectType="CheckBox" fmlaLink="$M$10" lockText="1" noThreeD="1"/>
</file>

<file path=xl/ctrlProps/ctrlProp14.xml><?xml version="1.0" encoding="utf-8"?>
<formControlPr xmlns="http://schemas.microsoft.com/office/spreadsheetml/2009/9/main" objectType="CheckBox" fmlaLink="$M$11" lockText="1" noThreeD="1"/>
</file>

<file path=xl/ctrlProps/ctrlProp15.xml><?xml version="1.0" encoding="utf-8"?>
<formControlPr xmlns="http://schemas.microsoft.com/office/spreadsheetml/2009/9/main" objectType="CheckBox" fmlaLink="$M$12" lockText="1" noThreeD="1"/>
</file>

<file path=xl/ctrlProps/ctrlProp16.xml><?xml version="1.0" encoding="utf-8"?>
<formControlPr xmlns="http://schemas.microsoft.com/office/spreadsheetml/2009/9/main" objectType="CheckBox" fmlaLink="$M$13" lockText="1" noThreeD="1"/>
</file>

<file path=xl/ctrlProps/ctrlProp17.xml><?xml version="1.0" encoding="utf-8"?>
<formControlPr xmlns="http://schemas.microsoft.com/office/spreadsheetml/2009/9/main" objectType="CheckBox" fmlaLink="$M$14" lockText="1" noThreeD="1"/>
</file>

<file path=xl/ctrlProps/ctrlProp18.xml><?xml version="1.0" encoding="utf-8"?>
<formControlPr xmlns="http://schemas.microsoft.com/office/spreadsheetml/2009/9/main" objectType="CheckBox" fmlaLink="$M$15" lockText="1" noThreeD="1"/>
</file>

<file path=xl/ctrlProps/ctrlProp19.xml><?xml version="1.0" encoding="utf-8"?>
<formControlPr xmlns="http://schemas.microsoft.com/office/spreadsheetml/2009/9/main" objectType="CheckBox" fmlaLink="$M$16"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M$20" lockText="1" noThreeD="1"/>
</file>

<file path=xl/ctrlProps/ctrlProp21.xml><?xml version="1.0" encoding="utf-8"?>
<formControlPr xmlns="http://schemas.microsoft.com/office/spreadsheetml/2009/9/main" objectType="CheckBox" fmlaLink="$M$21" lockText="1" noThreeD="1"/>
</file>

<file path=xl/ctrlProps/ctrlProp22.xml><?xml version="1.0" encoding="utf-8"?>
<formControlPr xmlns="http://schemas.microsoft.com/office/spreadsheetml/2009/9/main" objectType="CheckBox" fmlaLink="$M$22" lockText="1" noThreeD="1"/>
</file>

<file path=xl/ctrlProps/ctrlProp23.xml><?xml version="1.0" encoding="utf-8"?>
<formControlPr xmlns="http://schemas.microsoft.com/office/spreadsheetml/2009/9/main" objectType="CheckBox" fmlaLink="$M$25" lockText="1" noThreeD="1"/>
</file>

<file path=xl/ctrlProps/ctrlProp24.xml><?xml version="1.0" encoding="utf-8"?>
<formControlPr xmlns="http://schemas.microsoft.com/office/spreadsheetml/2009/9/main" objectType="CheckBox" fmlaLink="$M$9" lockText="1" noThreeD="1"/>
</file>

<file path=xl/ctrlProps/ctrlProp25.xml><?xml version="1.0" encoding="utf-8"?>
<formControlPr xmlns="http://schemas.microsoft.com/office/spreadsheetml/2009/9/main" objectType="CheckBox" fmlaLink="$M$10" lockText="1" noThreeD="1"/>
</file>

<file path=xl/ctrlProps/ctrlProp26.xml><?xml version="1.0" encoding="utf-8"?>
<formControlPr xmlns="http://schemas.microsoft.com/office/spreadsheetml/2009/9/main" objectType="CheckBox" fmlaLink="$M$11" lockText="1" noThreeD="1"/>
</file>

<file path=xl/ctrlProps/ctrlProp27.xml><?xml version="1.0" encoding="utf-8"?>
<formControlPr xmlns="http://schemas.microsoft.com/office/spreadsheetml/2009/9/main" objectType="CheckBox" fmlaLink="$M$14" lockText="1" noThreeD="1"/>
</file>

<file path=xl/ctrlProps/ctrlProp28.xml><?xml version="1.0" encoding="utf-8"?>
<formControlPr xmlns="http://schemas.microsoft.com/office/spreadsheetml/2009/9/main" objectType="CheckBox" fmlaLink="$M$17" lockText="1" noThreeD="1"/>
</file>

<file path=xl/ctrlProps/ctrlProp29.xml><?xml version="1.0" encoding="utf-8"?>
<formControlPr xmlns="http://schemas.microsoft.com/office/spreadsheetml/2009/9/main" objectType="CheckBox" fmlaLink="$M$8"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M$9" lockText="1" noThreeD="1"/>
</file>

<file path=xl/ctrlProps/ctrlProp31.xml><?xml version="1.0" encoding="utf-8"?>
<formControlPr xmlns="http://schemas.microsoft.com/office/spreadsheetml/2009/9/main" objectType="CheckBox" fmlaLink="$M$10" lockText="1" noThreeD="1"/>
</file>

<file path=xl/ctrlProps/ctrlProp32.xml><?xml version="1.0" encoding="utf-8"?>
<formControlPr xmlns="http://schemas.microsoft.com/office/spreadsheetml/2009/9/main" objectType="CheckBox" fmlaLink="$M$11" lockText="1" noThreeD="1"/>
</file>

<file path=xl/ctrlProps/ctrlProp33.xml><?xml version="1.0" encoding="utf-8"?>
<formControlPr xmlns="http://schemas.microsoft.com/office/spreadsheetml/2009/9/main" objectType="CheckBox" fmlaLink="$M$13" lockText="1" noThreeD="1"/>
</file>

<file path=xl/ctrlProps/ctrlProp34.xml><?xml version="1.0" encoding="utf-8"?>
<formControlPr xmlns="http://schemas.microsoft.com/office/spreadsheetml/2009/9/main" objectType="CheckBox" fmlaLink="$M$14" lockText="1" noThreeD="1"/>
</file>

<file path=xl/ctrlProps/ctrlProp35.xml><?xml version="1.0" encoding="utf-8"?>
<formControlPr xmlns="http://schemas.microsoft.com/office/spreadsheetml/2009/9/main" objectType="CheckBox" fmlaLink="$M$15" lockText="1" noThreeD="1"/>
</file>

<file path=xl/ctrlProps/ctrlProp36.xml><?xml version="1.0" encoding="utf-8"?>
<formControlPr xmlns="http://schemas.microsoft.com/office/spreadsheetml/2009/9/main" objectType="CheckBox" fmlaLink="$M$17" lockText="1" noThreeD="1"/>
</file>

<file path=xl/ctrlProps/ctrlProp37.xml><?xml version="1.0" encoding="utf-8"?>
<formControlPr xmlns="http://schemas.microsoft.com/office/spreadsheetml/2009/9/main" objectType="CheckBox" fmlaLink="$M$18" lockText="1" noThreeD="1"/>
</file>

<file path=xl/ctrlProps/ctrlProp38.xml><?xml version="1.0" encoding="utf-8"?>
<formControlPr xmlns="http://schemas.microsoft.com/office/spreadsheetml/2009/9/main" objectType="CheckBox" fmlaLink="$M$20" lockText="1" noThreeD="1"/>
</file>

<file path=xl/ctrlProps/ctrlProp39.xml><?xml version="1.0" encoding="utf-8"?>
<formControlPr xmlns="http://schemas.microsoft.com/office/spreadsheetml/2009/9/main" objectType="CheckBox" fmlaLink="$M$21"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M$22" lockText="1" noThreeD="1"/>
</file>

<file path=xl/ctrlProps/ctrlProp41.xml><?xml version="1.0" encoding="utf-8"?>
<formControlPr xmlns="http://schemas.microsoft.com/office/spreadsheetml/2009/9/main" objectType="CheckBox" fmlaLink="$M$25" lockText="1" noThreeD="1"/>
</file>

<file path=xl/ctrlProps/ctrlProp42.xml><?xml version="1.0" encoding="utf-8"?>
<formControlPr xmlns="http://schemas.microsoft.com/office/spreadsheetml/2009/9/main" objectType="CheckBox" fmlaLink="$M$28" lockText="1" noThreeD="1"/>
</file>

<file path=xl/ctrlProps/ctrlProp43.xml><?xml version="1.0" encoding="utf-8"?>
<formControlPr xmlns="http://schemas.microsoft.com/office/spreadsheetml/2009/9/main" objectType="CheckBox" fmlaLink="$M$12" lockText="1" noThreeD="1"/>
</file>

<file path=xl/ctrlProps/ctrlProp44.xml><?xml version="1.0" encoding="utf-8"?>
<formControlPr xmlns="http://schemas.microsoft.com/office/spreadsheetml/2009/9/main" objectType="CheckBox" fmlaLink="$M$16" lockText="1" noThreeD="1"/>
</file>

<file path=xl/ctrlProps/ctrlProp45.xml><?xml version="1.0" encoding="utf-8"?>
<formControlPr xmlns="http://schemas.microsoft.com/office/spreadsheetml/2009/9/main" objectType="CheckBox" fmlaLink="$M$19" lockText="1" noThreeD="1"/>
</file>

<file path=xl/ctrlProps/ctrlProp46.xml><?xml version="1.0" encoding="utf-8"?>
<formControlPr xmlns="http://schemas.microsoft.com/office/spreadsheetml/2009/9/main" objectType="CheckBox" fmlaLink="$M$9" lockText="1" noThreeD="1"/>
</file>

<file path=xl/ctrlProps/ctrlProp47.xml><?xml version="1.0" encoding="utf-8"?>
<formControlPr xmlns="http://schemas.microsoft.com/office/spreadsheetml/2009/9/main" objectType="CheckBox" fmlaLink="$M$14" lockText="1" noThreeD="1"/>
</file>

<file path=xl/ctrlProps/ctrlProp48.xml><?xml version="1.0" encoding="utf-8"?>
<formControlPr xmlns="http://schemas.microsoft.com/office/spreadsheetml/2009/9/main" objectType="CheckBox" fmlaLink="$M$15" lockText="1" noThreeD="1"/>
</file>

<file path=xl/ctrlProps/ctrlProp49.xml><?xml version="1.0" encoding="utf-8"?>
<formControlPr xmlns="http://schemas.microsoft.com/office/spreadsheetml/2009/9/main" objectType="CheckBox" fmlaLink="$M$16" lockText="1" noThreeD="1"/>
</file>

<file path=xl/ctrlProps/ctrlProp5.xml><?xml version="1.0" encoding="utf-8"?>
<formControlPr xmlns="http://schemas.microsoft.com/office/spreadsheetml/2009/9/main" objectType="Radio" firstButton="1" fmlaLink="$Z$12" lockText="1" noThreeD="1"/>
</file>

<file path=xl/ctrlProps/ctrlProp50.xml><?xml version="1.0" encoding="utf-8"?>
<formControlPr xmlns="http://schemas.microsoft.com/office/spreadsheetml/2009/9/main" objectType="CheckBox" fmlaLink="$M$17" lockText="1" noThreeD="1"/>
</file>

<file path=xl/ctrlProps/ctrlProp51.xml><?xml version="1.0" encoding="utf-8"?>
<formControlPr xmlns="http://schemas.microsoft.com/office/spreadsheetml/2009/9/main" objectType="CheckBox" fmlaLink="$M$21" lockText="1" noThreeD="1"/>
</file>

<file path=xl/ctrlProps/ctrlProp52.xml><?xml version="1.0" encoding="utf-8"?>
<formControlPr xmlns="http://schemas.microsoft.com/office/spreadsheetml/2009/9/main" objectType="CheckBox" fmlaLink="$M$10" lockText="1" noThreeD="1"/>
</file>

<file path=xl/ctrlProps/ctrlProp53.xml><?xml version="1.0" encoding="utf-8"?>
<formControlPr xmlns="http://schemas.microsoft.com/office/spreadsheetml/2009/9/main" objectType="CheckBox" fmlaLink="$M$11" lockText="1" noThreeD="1"/>
</file>

<file path=xl/ctrlProps/ctrlProp54.xml><?xml version="1.0" encoding="utf-8"?>
<formControlPr xmlns="http://schemas.microsoft.com/office/spreadsheetml/2009/9/main" objectType="CheckBox" fmlaLink="$M$18" lockText="1" noThreeD="1"/>
</file>

<file path=xl/ctrlProps/ctrlProp55.xml><?xml version="1.0" encoding="utf-8"?>
<formControlPr xmlns="http://schemas.microsoft.com/office/spreadsheetml/2009/9/main" objectType="CheckBox" fmlaLink="$M$8" lockText="1" noThreeD="1"/>
</file>

<file path=xl/ctrlProps/ctrlProp56.xml><?xml version="1.0" encoding="utf-8"?>
<formControlPr xmlns="http://schemas.microsoft.com/office/spreadsheetml/2009/9/main" objectType="CheckBox" fmlaLink="$M$8" lockText="1" noThreeD="1"/>
</file>

<file path=xl/ctrlProps/ctrlProp57.xml><?xml version="1.0" encoding="utf-8"?>
<formControlPr xmlns="http://schemas.microsoft.com/office/spreadsheetml/2009/9/main" objectType="CheckBox" fmlaLink="$M$9" lockText="1" noThreeD="1"/>
</file>

<file path=xl/ctrlProps/ctrlProp58.xml><?xml version="1.0" encoding="utf-8"?>
<formControlPr xmlns="http://schemas.microsoft.com/office/spreadsheetml/2009/9/main" objectType="CheckBox" fmlaLink="$M$10" lockText="1" noThreeD="1"/>
</file>

<file path=xl/ctrlProps/ctrlProp59.xml><?xml version="1.0" encoding="utf-8"?>
<formControlPr xmlns="http://schemas.microsoft.com/office/spreadsheetml/2009/9/main" objectType="CheckBox" fmlaLink="$M$1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M$12" lockText="1" noThreeD="1"/>
</file>

<file path=xl/ctrlProps/ctrlProp61.xml><?xml version="1.0" encoding="utf-8"?>
<formControlPr xmlns="http://schemas.microsoft.com/office/spreadsheetml/2009/9/main" objectType="CheckBox" fmlaLink="$M$15" lockText="1" noThreeD="1"/>
</file>

<file path=xl/ctrlProps/ctrlProp62.xml><?xml version="1.0" encoding="utf-8"?>
<formControlPr xmlns="http://schemas.microsoft.com/office/spreadsheetml/2009/9/main" objectType="CheckBox" fmlaLink="$M$16" lockText="1" noThreeD="1"/>
</file>

<file path=xl/ctrlProps/ctrlProp63.xml><?xml version="1.0" encoding="utf-8"?>
<formControlPr xmlns="http://schemas.microsoft.com/office/spreadsheetml/2009/9/main" objectType="CheckBox" fmlaLink="$M$18" lockText="1" noThreeD="1"/>
</file>

<file path=xl/ctrlProps/ctrlProp64.xml><?xml version="1.0" encoding="utf-8"?>
<formControlPr xmlns="http://schemas.microsoft.com/office/spreadsheetml/2009/9/main" objectType="CheckBox" fmlaLink="$M$19" lockText="1" noThreeD="1"/>
</file>

<file path=xl/ctrlProps/ctrlProp65.xml><?xml version="1.0" encoding="utf-8"?>
<formControlPr xmlns="http://schemas.microsoft.com/office/spreadsheetml/2009/9/main" objectType="CheckBox" fmlaLink="$M$22" lockText="1" noThreeD="1"/>
</file>

<file path=xl/ctrlProps/ctrlProp66.xml><?xml version="1.0" encoding="utf-8"?>
<formControlPr xmlns="http://schemas.microsoft.com/office/spreadsheetml/2009/9/main" objectType="CheckBox" fmlaLink="$M$17" lockText="1" noThreeD="1"/>
</file>

<file path=xl/ctrlProps/ctrlProp67.xml><?xml version="1.0" encoding="utf-8"?>
<formControlPr xmlns="http://schemas.microsoft.com/office/spreadsheetml/2009/9/main" objectType="CheckBox" fmlaLink="$M$8" lockText="1" noThreeD="1"/>
</file>

<file path=xl/ctrlProps/ctrlProp68.xml><?xml version="1.0" encoding="utf-8"?>
<formControlPr xmlns="http://schemas.microsoft.com/office/spreadsheetml/2009/9/main" objectType="CheckBox" fmlaLink="$M$9" lockText="1" noThreeD="1"/>
</file>

<file path=xl/ctrlProps/ctrlProp69.xml><?xml version="1.0" encoding="utf-8"?>
<formControlPr xmlns="http://schemas.microsoft.com/office/spreadsheetml/2009/9/main" objectType="CheckBox" fmlaLink="$M$12" lockText="1" noThreeD="1"/>
</file>

<file path=xl/ctrlProps/ctrlProp7.xml><?xml version="1.0" encoding="utf-8"?>
<formControlPr xmlns="http://schemas.microsoft.com/office/spreadsheetml/2009/9/main" objectType="Radio" firstButton="1" fmlaLink="$Z$16" lockText="1" noThreeD="1"/>
</file>

<file path=xl/ctrlProps/ctrlProp70.xml><?xml version="1.0" encoding="utf-8"?>
<formControlPr xmlns="http://schemas.microsoft.com/office/spreadsheetml/2009/9/main" objectType="CheckBox" fmlaLink="$M$13" lockText="1" noThreeD="1"/>
</file>

<file path=xl/ctrlProps/ctrlProp71.xml><?xml version="1.0" encoding="utf-8"?>
<formControlPr xmlns="http://schemas.microsoft.com/office/spreadsheetml/2009/9/main" objectType="CheckBox" fmlaLink="$M$17" lockText="1" noThreeD="1"/>
</file>

<file path=xl/ctrlProps/ctrlProp72.xml><?xml version="1.0" encoding="utf-8"?>
<formControlPr xmlns="http://schemas.microsoft.com/office/spreadsheetml/2009/9/main" objectType="CheckBox" fmlaLink="$M$14"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0</xdr:colOff>
      <xdr:row>20</xdr:row>
      <xdr:rowOff>0</xdr:rowOff>
    </xdr:from>
    <xdr:to>
      <xdr:col>14</xdr:col>
      <xdr:colOff>0</xdr:colOff>
      <xdr:row>21</xdr:row>
      <xdr:rowOff>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5375413" y="3810000"/>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21</xdr:row>
      <xdr:rowOff>0</xdr:rowOff>
    </xdr:from>
    <xdr:to>
      <xdr:col>14</xdr:col>
      <xdr:colOff>0</xdr:colOff>
      <xdr:row>21</xdr:row>
      <xdr:rowOff>0</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bwMode="auto">
        <a:xfrm>
          <a:off x="5085522" y="7528891"/>
          <a:ext cx="960782" cy="0"/>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9525</xdr:colOff>
      <xdr:row>10</xdr:row>
      <xdr:rowOff>76200</xdr:rowOff>
    </xdr:from>
    <xdr:to>
      <xdr:col>5</xdr:col>
      <xdr:colOff>9525</xdr:colOff>
      <xdr:row>14</xdr:row>
      <xdr:rowOff>152400</xdr:rowOff>
    </xdr:to>
    <xdr:cxnSp macro="">
      <xdr:nvCxnSpPr>
        <xdr:cNvPr id="42" name="Straight Connector 41">
          <a:extLst>
            <a:ext uri="{FF2B5EF4-FFF2-40B4-BE49-F238E27FC236}">
              <a16:creationId xmlns:a16="http://schemas.microsoft.com/office/drawing/2014/main" id="{00000000-0008-0000-0900-00002A000000}"/>
            </a:ext>
          </a:extLst>
        </xdr:cNvPr>
        <xdr:cNvCxnSpPr/>
      </xdr:nvCxnSpPr>
      <xdr:spPr>
        <a:xfrm>
          <a:off x="2514600" y="2228850"/>
          <a:ext cx="0" cy="8763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10</xdr:row>
      <xdr:rowOff>60325</xdr:rowOff>
    </xdr:from>
    <xdr:to>
      <xdr:col>14</xdr:col>
      <xdr:colOff>0</xdr:colOff>
      <xdr:row>14</xdr:row>
      <xdr:rowOff>142875</xdr:rowOff>
    </xdr:to>
    <xdr:cxnSp macro="">
      <xdr:nvCxnSpPr>
        <xdr:cNvPr id="43" name="Straight Connector 42">
          <a:extLst>
            <a:ext uri="{FF2B5EF4-FFF2-40B4-BE49-F238E27FC236}">
              <a16:creationId xmlns:a16="http://schemas.microsoft.com/office/drawing/2014/main" id="{00000000-0008-0000-0900-00002B000000}"/>
            </a:ext>
          </a:extLst>
        </xdr:cNvPr>
        <xdr:cNvCxnSpPr/>
      </xdr:nvCxnSpPr>
      <xdr:spPr>
        <a:xfrm>
          <a:off x="6991350" y="2133600"/>
          <a:ext cx="0" cy="8858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447675</xdr:colOff>
      <xdr:row>9</xdr:row>
      <xdr:rowOff>19050</xdr:rowOff>
    </xdr:from>
    <xdr:to>
      <xdr:col>5</xdr:col>
      <xdr:colOff>336512</xdr:colOff>
      <xdr:row>10</xdr:row>
      <xdr:rowOff>60406</xdr:rowOff>
    </xdr:to>
    <xdr:sp macro="" textlink="">
      <xdr:nvSpPr>
        <xdr:cNvPr id="45" name="TextBox 44">
          <a:extLst>
            <a:ext uri="{FF2B5EF4-FFF2-40B4-BE49-F238E27FC236}">
              <a16:creationId xmlns:a16="http://schemas.microsoft.com/office/drawing/2014/main" id="{00000000-0008-0000-0900-00002D000000}"/>
            </a:ext>
          </a:extLst>
        </xdr:cNvPr>
        <xdr:cNvSpPr txBox="1"/>
      </xdr:nvSpPr>
      <xdr:spPr>
        <a:xfrm>
          <a:off x="2324100" y="1971675"/>
          <a:ext cx="5048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100" b="1">
              <a:latin typeface="Arial" pitchFamily="34" charset="0"/>
              <a:cs typeface="Arial" pitchFamily="34" charset="0"/>
            </a:rPr>
            <a:t>0%</a:t>
          </a:r>
        </a:p>
      </xdr:txBody>
    </xdr:sp>
    <xdr:clientData/>
  </xdr:twoCellAnchor>
  <xdr:twoCellAnchor>
    <xdr:from>
      <xdr:col>23</xdr:col>
      <xdr:colOff>7928</xdr:colOff>
      <xdr:row>23</xdr:row>
      <xdr:rowOff>1819</xdr:rowOff>
    </xdr:from>
    <xdr:to>
      <xdr:col>23</xdr:col>
      <xdr:colOff>7928</xdr:colOff>
      <xdr:row>24</xdr:row>
      <xdr:rowOff>1819</xdr:rowOff>
    </xdr:to>
    <xdr:cxnSp macro="">
      <xdr:nvCxnSpPr>
        <xdr:cNvPr id="12" name="Straight Connector 11">
          <a:extLst>
            <a:ext uri="{FF2B5EF4-FFF2-40B4-BE49-F238E27FC236}">
              <a16:creationId xmlns:a16="http://schemas.microsoft.com/office/drawing/2014/main" id="{00000000-0008-0000-0900-00000C000000}"/>
            </a:ext>
          </a:extLst>
        </xdr:cNvPr>
        <xdr:cNvCxnSpPr/>
      </xdr:nvCxnSpPr>
      <xdr:spPr>
        <a:xfrm>
          <a:off x="10885478" y="4926244"/>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24</xdr:row>
      <xdr:rowOff>0</xdr:rowOff>
    </xdr:from>
    <xdr:to>
      <xdr:col>22</xdr:col>
      <xdr:colOff>475889</xdr:colOff>
      <xdr:row>24</xdr:row>
      <xdr:rowOff>1819</xdr:rowOff>
    </xdr:to>
    <xdr:cxnSp macro="">
      <xdr:nvCxnSpPr>
        <xdr:cNvPr id="13" name="Straight Connector 12">
          <a:extLst>
            <a:ext uri="{FF2B5EF4-FFF2-40B4-BE49-F238E27FC236}">
              <a16:creationId xmlns:a16="http://schemas.microsoft.com/office/drawing/2014/main" id="{00000000-0008-0000-0900-00000D000000}"/>
            </a:ext>
          </a:extLst>
        </xdr:cNvPr>
        <xdr:cNvCxnSpPr/>
      </xdr:nvCxnSpPr>
      <xdr:spPr bwMode="auto">
        <a:xfrm flipV="1">
          <a:off x="9963150" y="5114925"/>
          <a:ext cx="914046"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88900</xdr:colOff>
      <xdr:row>83</xdr:row>
      <xdr:rowOff>1670050</xdr:rowOff>
    </xdr:from>
    <xdr:to>
      <xdr:col>9</xdr:col>
      <xdr:colOff>447675</xdr:colOff>
      <xdr:row>83</xdr:row>
      <xdr:rowOff>2266950</xdr:rowOff>
    </xdr:to>
    <xdr:pic>
      <xdr:nvPicPr>
        <xdr:cNvPr id="34968" name="Picture 375">
          <a:extLst>
            <a:ext uri="{FF2B5EF4-FFF2-40B4-BE49-F238E27FC236}">
              <a16:creationId xmlns:a16="http://schemas.microsoft.com/office/drawing/2014/main" id="{00000000-0008-0000-0900-000098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300" y="35547300"/>
          <a:ext cx="534035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69850</xdr:colOff>
      <xdr:row>83</xdr:row>
      <xdr:rowOff>565150</xdr:rowOff>
    </xdr:from>
    <xdr:to>
      <xdr:col>9</xdr:col>
      <xdr:colOff>377825</xdr:colOff>
      <xdr:row>83</xdr:row>
      <xdr:rowOff>1143000</xdr:rowOff>
    </xdr:to>
    <xdr:pic>
      <xdr:nvPicPr>
        <xdr:cNvPr id="34969" name="Picture 377">
          <a:extLst>
            <a:ext uri="{FF2B5EF4-FFF2-40B4-BE49-F238E27FC236}">
              <a16:creationId xmlns:a16="http://schemas.microsoft.com/office/drawing/2014/main" id="{00000000-0008-0000-0900-0000998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0250" y="34442400"/>
          <a:ext cx="525780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323850</xdr:colOff>
      <xdr:row>9</xdr:row>
      <xdr:rowOff>9525</xdr:rowOff>
    </xdr:from>
    <xdr:to>
      <xdr:col>14</xdr:col>
      <xdr:colOff>352424</xdr:colOff>
      <xdr:row>10</xdr:row>
      <xdr:rowOff>40480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6753225" y="1876425"/>
          <a:ext cx="590549" cy="23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100" b="1">
              <a:latin typeface="Arial" pitchFamily="34" charset="0"/>
              <a:cs typeface="Arial" pitchFamily="34" charset="0"/>
            </a:rPr>
            <a:t>100%</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57150</xdr:colOff>
      <xdr:row>57</xdr:row>
      <xdr:rowOff>1492250</xdr:rowOff>
    </xdr:from>
    <xdr:to>
      <xdr:col>4</xdr:col>
      <xdr:colOff>50800</xdr:colOff>
      <xdr:row>57</xdr:row>
      <xdr:rowOff>2222500</xdr:rowOff>
    </xdr:to>
    <xdr:pic>
      <xdr:nvPicPr>
        <xdr:cNvPr id="35873" name="Picture 375">
          <a:extLst>
            <a:ext uri="{FF2B5EF4-FFF2-40B4-BE49-F238E27FC236}">
              <a16:creationId xmlns:a16="http://schemas.microsoft.com/office/drawing/2014/main" id="{00000000-0008-0000-0A00-0000218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550" y="24695150"/>
          <a:ext cx="6400800" cy="73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57</xdr:row>
      <xdr:rowOff>400050</xdr:rowOff>
    </xdr:from>
    <xdr:to>
      <xdr:col>3</xdr:col>
      <xdr:colOff>457200</xdr:colOff>
      <xdr:row>57</xdr:row>
      <xdr:rowOff>1098550</xdr:rowOff>
    </xdr:to>
    <xdr:pic>
      <xdr:nvPicPr>
        <xdr:cNvPr id="35874" name="Picture 377">
          <a:extLst>
            <a:ext uri="{FF2B5EF4-FFF2-40B4-BE49-F238E27FC236}">
              <a16:creationId xmlns:a16="http://schemas.microsoft.com/office/drawing/2014/main" id="{00000000-0008-0000-0A00-0000228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7550" y="23602950"/>
          <a:ext cx="629920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101600</xdr:colOff>
      <xdr:row>45</xdr:row>
      <xdr:rowOff>1689100</xdr:rowOff>
    </xdr:from>
    <xdr:to>
      <xdr:col>2</xdr:col>
      <xdr:colOff>4806950</xdr:colOff>
      <xdr:row>45</xdr:row>
      <xdr:rowOff>2197100</xdr:rowOff>
    </xdr:to>
    <xdr:pic>
      <xdr:nvPicPr>
        <xdr:cNvPr id="36897" name="Picture 375">
          <a:extLst>
            <a:ext uri="{FF2B5EF4-FFF2-40B4-BE49-F238E27FC236}">
              <a16:creationId xmlns:a16="http://schemas.microsoft.com/office/drawing/2014/main" id="{00000000-0008-0000-0B00-000021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597100"/>
          <a:ext cx="470535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82550</xdr:colOff>
      <xdr:row>45</xdr:row>
      <xdr:rowOff>660400</xdr:rowOff>
    </xdr:from>
    <xdr:to>
      <xdr:col>2</xdr:col>
      <xdr:colOff>4914900</xdr:colOff>
      <xdr:row>45</xdr:row>
      <xdr:rowOff>1168400</xdr:rowOff>
    </xdr:to>
    <xdr:pic>
      <xdr:nvPicPr>
        <xdr:cNvPr id="36898" name="Picture 377">
          <a:extLst>
            <a:ext uri="{FF2B5EF4-FFF2-40B4-BE49-F238E27FC236}">
              <a16:creationId xmlns:a16="http://schemas.microsoft.com/office/drawing/2014/main" id="{00000000-0008-0000-0B00-0000229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2950" y="26568400"/>
          <a:ext cx="483235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47</xdr:row>
      <xdr:rowOff>0</xdr:rowOff>
    </xdr:from>
    <xdr:to>
      <xdr:col>14</xdr:col>
      <xdr:colOff>0</xdr:colOff>
      <xdr:row>48</xdr:row>
      <xdr:rowOff>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6038850" y="7620000"/>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48</xdr:row>
      <xdr:rowOff>0</xdr:rowOff>
    </xdr:from>
    <xdr:to>
      <xdr:col>14</xdr:col>
      <xdr:colOff>0</xdr:colOff>
      <xdr:row>48</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bwMode="auto">
        <a:xfrm>
          <a:off x="5086350" y="7810500"/>
          <a:ext cx="952500" cy="0"/>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355748</xdr:colOff>
      <xdr:row>7</xdr:row>
      <xdr:rowOff>26782</xdr:rowOff>
    </xdr:from>
    <xdr:to>
      <xdr:col>8</xdr:col>
      <xdr:colOff>82202</xdr:colOff>
      <xdr:row>7</xdr:row>
      <xdr:rowOff>245463</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2306026" y="1424610"/>
          <a:ext cx="1024888" cy="212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SG"/>
        </a:p>
      </xdr:txBody>
    </xdr:sp>
    <xdr:clientData/>
  </xdr:twoCellAnchor>
  <xdr:twoCellAnchor>
    <xdr:from>
      <xdr:col>4</xdr:col>
      <xdr:colOff>241300</xdr:colOff>
      <xdr:row>6</xdr:row>
      <xdr:rowOff>152400</xdr:rowOff>
    </xdr:from>
    <xdr:to>
      <xdr:col>10</xdr:col>
      <xdr:colOff>260350</xdr:colOff>
      <xdr:row>7</xdr:row>
      <xdr:rowOff>209550</xdr:rowOff>
    </xdr:to>
    <xdr:grpSp>
      <xdr:nvGrpSpPr>
        <xdr:cNvPr id="21739" name="Group 53">
          <a:extLst>
            <a:ext uri="{FF2B5EF4-FFF2-40B4-BE49-F238E27FC236}">
              <a16:creationId xmlns:a16="http://schemas.microsoft.com/office/drawing/2014/main" id="{00000000-0008-0000-0200-0000EB540000}"/>
            </a:ext>
          </a:extLst>
        </xdr:cNvPr>
        <xdr:cNvGrpSpPr>
          <a:grpSpLocks/>
        </xdr:cNvGrpSpPr>
      </xdr:nvGrpSpPr>
      <xdr:grpSpPr bwMode="auto">
        <a:xfrm>
          <a:off x="1784350" y="1352550"/>
          <a:ext cx="2676525" cy="247650"/>
          <a:chOff x="8954233" y="1264055"/>
          <a:chExt cx="1667997" cy="281608"/>
        </a:xfrm>
      </xdr:grpSpPr>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8954233" y="1264055"/>
            <a:ext cx="439745" cy="25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Yes</a:t>
            </a:r>
          </a:p>
        </xdr:txBody>
      </xdr:sp>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0182485" y="1264055"/>
            <a:ext cx="439745" cy="281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No</a:t>
            </a:r>
          </a:p>
        </xdr:txBody>
      </xdr:sp>
    </xdr:grpSp>
    <xdr:clientData/>
  </xdr:twoCellAnchor>
  <xdr:twoCellAnchor>
    <xdr:from>
      <xdr:col>3</xdr:col>
      <xdr:colOff>242156</xdr:colOff>
      <xdr:row>15</xdr:row>
      <xdr:rowOff>20709</xdr:rowOff>
    </xdr:from>
    <xdr:to>
      <xdr:col>5</xdr:col>
      <xdr:colOff>47688</xdr:colOff>
      <xdr:row>16</xdr:row>
      <xdr:rowOff>49284</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bwMode="auto">
        <a:xfrm>
          <a:off x="1248217" y="3076992"/>
          <a:ext cx="762386" cy="277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People</a:t>
          </a:r>
        </a:p>
      </xdr:txBody>
    </xdr:sp>
    <xdr:clientData/>
  </xdr:twoCellAnchor>
  <xdr:twoCellAnchor>
    <xdr:from>
      <xdr:col>3</xdr:col>
      <xdr:colOff>245474</xdr:colOff>
      <xdr:row>16</xdr:row>
      <xdr:rowOff>12429</xdr:rowOff>
    </xdr:from>
    <xdr:to>
      <xdr:col>7</xdr:col>
      <xdr:colOff>138823</xdr:colOff>
      <xdr:row>17</xdr:row>
      <xdr:rowOff>82415</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bwMode="auto">
        <a:xfrm>
          <a:off x="1251535" y="3317190"/>
          <a:ext cx="1620464" cy="318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Record-Keeping</a:t>
          </a:r>
        </a:p>
      </xdr:txBody>
    </xdr:sp>
    <xdr:clientData/>
  </xdr:twoCellAnchor>
  <xdr:twoCellAnchor>
    <xdr:from>
      <xdr:col>3</xdr:col>
      <xdr:colOff>237190</xdr:colOff>
      <xdr:row>17</xdr:row>
      <xdr:rowOff>239779</xdr:rowOff>
    </xdr:from>
    <xdr:to>
      <xdr:col>7</xdr:col>
      <xdr:colOff>136799</xdr:colOff>
      <xdr:row>19</xdr:row>
      <xdr:rowOff>62945</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bwMode="auto">
        <a:xfrm>
          <a:off x="1243251" y="3793018"/>
          <a:ext cx="1620464" cy="320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Systems</a:t>
          </a:r>
        </a:p>
      </xdr:txBody>
    </xdr:sp>
    <xdr:clientData/>
  </xdr:twoCellAnchor>
  <xdr:twoCellAnchor>
    <xdr:from>
      <xdr:col>15</xdr:col>
      <xdr:colOff>0</xdr:colOff>
      <xdr:row>19</xdr:row>
      <xdr:rowOff>0</xdr:rowOff>
    </xdr:from>
    <xdr:to>
      <xdr:col>15</xdr:col>
      <xdr:colOff>0</xdr:colOff>
      <xdr:row>20</xdr:row>
      <xdr:rowOff>0</xdr:rowOff>
    </xdr:to>
    <xdr:cxnSp macro="">
      <xdr:nvCxnSpPr>
        <xdr:cNvPr id="17" name="Straight Connector 16">
          <a:extLst>
            <a:ext uri="{FF2B5EF4-FFF2-40B4-BE49-F238E27FC236}">
              <a16:creationId xmlns:a16="http://schemas.microsoft.com/office/drawing/2014/main" id="{00000000-0008-0000-0200-000011000000}"/>
            </a:ext>
          </a:extLst>
        </xdr:cNvPr>
        <xdr:cNvCxnSpPr/>
      </xdr:nvCxnSpPr>
      <xdr:spPr>
        <a:xfrm>
          <a:off x="5160065" y="4050196"/>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15</xdr:col>
      <xdr:colOff>0</xdr:colOff>
      <xdr:row>20</xdr:row>
      <xdr:rowOff>0</xdr:rowOff>
    </xdr:to>
    <xdr:cxnSp macro="">
      <xdr:nvCxnSpPr>
        <xdr:cNvPr id="18" name="Straight Connector 17">
          <a:extLst>
            <a:ext uri="{FF2B5EF4-FFF2-40B4-BE49-F238E27FC236}">
              <a16:creationId xmlns:a16="http://schemas.microsoft.com/office/drawing/2014/main" id="{00000000-0008-0000-0200-000012000000}"/>
            </a:ext>
          </a:extLst>
        </xdr:cNvPr>
        <xdr:cNvCxnSpPr/>
      </xdr:nvCxnSpPr>
      <xdr:spPr bwMode="auto">
        <a:xfrm>
          <a:off x="5038725" y="5114925"/>
          <a:ext cx="952500" cy="0"/>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241300</xdr:colOff>
      <xdr:row>10</xdr:row>
      <xdr:rowOff>165100</xdr:rowOff>
    </xdr:from>
    <xdr:to>
      <xdr:col>10</xdr:col>
      <xdr:colOff>260350</xdr:colOff>
      <xdr:row>11</xdr:row>
      <xdr:rowOff>228600</xdr:rowOff>
    </xdr:to>
    <xdr:grpSp>
      <xdr:nvGrpSpPr>
        <xdr:cNvPr id="21746" name="Group 53">
          <a:extLst>
            <a:ext uri="{FF2B5EF4-FFF2-40B4-BE49-F238E27FC236}">
              <a16:creationId xmlns:a16="http://schemas.microsoft.com/office/drawing/2014/main" id="{00000000-0008-0000-0200-0000F2540000}"/>
            </a:ext>
          </a:extLst>
        </xdr:cNvPr>
        <xdr:cNvGrpSpPr>
          <a:grpSpLocks/>
        </xdr:cNvGrpSpPr>
      </xdr:nvGrpSpPr>
      <xdr:grpSpPr bwMode="auto">
        <a:xfrm>
          <a:off x="1784350" y="2212975"/>
          <a:ext cx="2676525" cy="254000"/>
          <a:chOff x="8954233" y="1264055"/>
          <a:chExt cx="1667988" cy="292439"/>
        </a:xfrm>
      </xdr:grpSpPr>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8954233" y="1264055"/>
            <a:ext cx="439742" cy="24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Yes</a:t>
            </a:r>
          </a:p>
        </xdr:txBody>
      </xdr:sp>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10182479" y="1264055"/>
            <a:ext cx="439742" cy="292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No</a:t>
            </a:r>
          </a:p>
        </xdr:txBody>
      </xdr:sp>
    </xdr:grpSp>
    <xdr:clientData/>
  </xdr:twoCellAnchor>
  <mc:AlternateContent xmlns:mc="http://schemas.openxmlformats.org/markup-compatibility/2006">
    <mc:Choice xmlns:a14="http://schemas.microsoft.com/office/drawing/2010/main" Requires="a14">
      <xdr:twoCellAnchor>
        <xdr:from>
          <xdr:col>4</xdr:col>
          <xdr:colOff>19050</xdr:colOff>
          <xdr:row>7</xdr:row>
          <xdr:rowOff>0</xdr:rowOff>
        </xdr:from>
        <xdr:to>
          <xdr:col>5</xdr:col>
          <xdr:colOff>0</xdr:colOff>
          <xdr:row>7</xdr:row>
          <xdr:rowOff>161925</xdr:rowOff>
        </xdr:to>
        <xdr:sp macro="" textlink="">
          <xdr:nvSpPr>
            <xdr:cNvPr id="21505" name="Option Button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25</xdr:col>
          <xdr:colOff>0</xdr:colOff>
          <xdr:row>9</xdr:row>
          <xdr:rowOff>0</xdr:rowOff>
        </xdr:to>
        <xdr:sp macro="" textlink="">
          <xdr:nvSpPr>
            <xdr:cNvPr id="21506" name="Group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7</xdr:row>
          <xdr:rowOff>0</xdr:rowOff>
        </xdr:from>
        <xdr:to>
          <xdr:col>9</xdr:col>
          <xdr:colOff>28575</xdr:colOff>
          <xdr:row>7</xdr:row>
          <xdr:rowOff>161925</xdr:rowOff>
        </xdr:to>
        <xdr:sp macro="" textlink="">
          <xdr:nvSpPr>
            <xdr:cNvPr id="21507" name="Option Button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25</xdr:col>
          <xdr:colOff>0</xdr:colOff>
          <xdr:row>13</xdr:row>
          <xdr:rowOff>0</xdr:rowOff>
        </xdr:to>
        <xdr:sp macro="" textlink="">
          <xdr:nvSpPr>
            <xdr:cNvPr id="21508" name="Group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11</xdr:row>
          <xdr:rowOff>9525</xdr:rowOff>
        </xdr:from>
        <xdr:to>
          <xdr:col>5</xdr:col>
          <xdr:colOff>0</xdr:colOff>
          <xdr:row>11</xdr:row>
          <xdr:rowOff>171450</xdr:rowOff>
        </xdr:to>
        <xdr:sp macro="" textlink="">
          <xdr:nvSpPr>
            <xdr:cNvPr id="21517" name="Option Button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11</xdr:row>
          <xdr:rowOff>9525</xdr:rowOff>
        </xdr:from>
        <xdr:to>
          <xdr:col>9</xdr:col>
          <xdr:colOff>104775</xdr:colOff>
          <xdr:row>11</xdr:row>
          <xdr:rowOff>171450</xdr:rowOff>
        </xdr:to>
        <xdr:sp macro="" textlink="">
          <xdr:nvSpPr>
            <xdr:cNvPr id="21518" name="Option Button 14"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15</xdr:row>
          <xdr:rowOff>28575</xdr:rowOff>
        </xdr:from>
        <xdr:to>
          <xdr:col>3</xdr:col>
          <xdr:colOff>419100</xdr:colOff>
          <xdr:row>16</xdr:row>
          <xdr:rowOff>0</xdr:rowOff>
        </xdr:to>
        <xdr:sp macro="" textlink="">
          <xdr:nvSpPr>
            <xdr:cNvPr id="21519" name="Option Button 15"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25</xdr:col>
          <xdr:colOff>0</xdr:colOff>
          <xdr:row>21</xdr:row>
          <xdr:rowOff>19050</xdr:rowOff>
        </xdr:to>
        <xdr:sp macro="" textlink="">
          <xdr:nvSpPr>
            <xdr:cNvPr id="21526" name="Group Box 22"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xdr:row>
          <xdr:rowOff>19050</xdr:rowOff>
        </xdr:from>
        <xdr:to>
          <xdr:col>3</xdr:col>
          <xdr:colOff>419100</xdr:colOff>
          <xdr:row>16</xdr:row>
          <xdr:rowOff>238125</xdr:rowOff>
        </xdr:to>
        <xdr:sp macro="" textlink="">
          <xdr:nvSpPr>
            <xdr:cNvPr id="21527" name="Option Button 23"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9525</xdr:rowOff>
        </xdr:from>
        <xdr:to>
          <xdr:col>3</xdr:col>
          <xdr:colOff>419100</xdr:colOff>
          <xdr:row>17</xdr:row>
          <xdr:rowOff>238125</xdr:rowOff>
        </xdr:to>
        <xdr:sp macro="" textlink="">
          <xdr:nvSpPr>
            <xdr:cNvPr id="21528" name="Option Button 24"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0</xdr:rowOff>
        </xdr:from>
        <xdr:to>
          <xdr:col>3</xdr:col>
          <xdr:colOff>419100</xdr:colOff>
          <xdr:row>18</xdr:row>
          <xdr:rowOff>219075</xdr:rowOff>
        </xdr:to>
        <xdr:sp macro="" textlink="">
          <xdr:nvSpPr>
            <xdr:cNvPr id="21529" name="Option Button 25"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228600</xdr:colOff>
      <xdr:row>17</xdr:row>
      <xdr:rowOff>9525</xdr:rowOff>
    </xdr:from>
    <xdr:to>
      <xdr:col>10</xdr:col>
      <xdr:colOff>21231</xdr:colOff>
      <xdr:row>18</xdr:row>
      <xdr:rowOff>30643</xdr:rowOff>
    </xdr:to>
    <xdr:sp macro="" textlink="">
      <xdr:nvSpPr>
        <xdr:cNvPr id="27" name="TextBox 26">
          <a:extLst>
            <a:ext uri="{FF2B5EF4-FFF2-40B4-BE49-F238E27FC236}">
              <a16:creationId xmlns:a16="http://schemas.microsoft.com/office/drawing/2014/main" id="{00000000-0008-0000-0200-00001B000000}"/>
            </a:ext>
          </a:extLst>
        </xdr:cNvPr>
        <xdr:cNvSpPr txBox="1"/>
      </xdr:nvSpPr>
      <xdr:spPr bwMode="auto">
        <a:xfrm>
          <a:off x="1247775" y="3533775"/>
          <a:ext cx="2973981" cy="268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u="none">
              <a:solidFill>
                <a:sysClr val="windowText" lastClr="000000"/>
              </a:solidFill>
              <a:latin typeface="Arial" pitchFamily="34" charset="0"/>
              <a:cs typeface="Arial" pitchFamily="34" charset="0"/>
            </a:rPr>
            <a:t>Internal Controls and Risk Management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7928</xdr:colOff>
      <xdr:row>26</xdr:row>
      <xdr:rowOff>0</xdr:rowOff>
    </xdr:from>
    <xdr:to>
      <xdr:col>7</xdr:col>
      <xdr:colOff>7928</xdr:colOff>
      <xdr:row>27</xdr:row>
      <xdr:rowOff>0</xdr:rowOff>
    </xdr:to>
    <xdr:cxnSp macro="">
      <xdr:nvCxnSpPr>
        <xdr:cNvPr id="8" name="Straight Connector 7">
          <a:extLst>
            <a:ext uri="{FF2B5EF4-FFF2-40B4-BE49-F238E27FC236}">
              <a16:creationId xmlns:a16="http://schemas.microsoft.com/office/drawing/2014/main" id="{00000000-0008-0000-0300-000008000000}"/>
            </a:ext>
          </a:extLst>
        </xdr:cNvPr>
        <xdr:cNvCxnSpPr/>
      </xdr:nvCxnSpPr>
      <xdr:spPr>
        <a:xfrm>
          <a:off x="8356798" y="7669696"/>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26</xdr:row>
      <xdr:rowOff>188681</xdr:rowOff>
    </xdr:from>
    <xdr:to>
      <xdr:col>6</xdr:col>
      <xdr:colOff>474199</xdr:colOff>
      <xdr:row>27</xdr:row>
      <xdr:rowOff>0</xdr:rowOff>
    </xdr:to>
    <xdr:cxnSp macro="">
      <xdr:nvCxnSpPr>
        <xdr:cNvPr id="9" name="Straight Connector 8">
          <a:extLst>
            <a:ext uri="{FF2B5EF4-FFF2-40B4-BE49-F238E27FC236}">
              <a16:creationId xmlns:a16="http://schemas.microsoft.com/office/drawing/2014/main" id="{00000000-0008-0000-0300-000009000000}"/>
            </a:ext>
          </a:extLst>
        </xdr:cNvPr>
        <xdr:cNvCxnSpPr/>
      </xdr:nvCxnSpPr>
      <xdr:spPr bwMode="auto">
        <a:xfrm flipV="1">
          <a:off x="7437783" y="7858377"/>
          <a:ext cx="910733"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474239</xdr:colOff>
      <xdr:row>26</xdr:row>
      <xdr:rowOff>0</xdr:rowOff>
    </xdr:from>
    <xdr:to>
      <xdr:col>10</xdr:col>
      <xdr:colOff>474239</xdr:colOff>
      <xdr:row>27</xdr:row>
      <xdr:rowOff>0</xdr:rowOff>
    </xdr:to>
    <xdr:cxnSp macro="">
      <xdr:nvCxnSpPr>
        <xdr:cNvPr id="10" name="Straight Connector 9">
          <a:extLst>
            <a:ext uri="{FF2B5EF4-FFF2-40B4-BE49-F238E27FC236}">
              <a16:creationId xmlns:a16="http://schemas.microsoft.com/office/drawing/2014/main" id="{00000000-0008-0000-0300-00000A000000}"/>
            </a:ext>
          </a:extLst>
        </xdr:cNvPr>
        <xdr:cNvCxnSpPr/>
      </xdr:nvCxnSpPr>
      <xdr:spPr>
        <a:xfrm>
          <a:off x="9375559" y="7669696"/>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26</xdr:row>
      <xdr:rowOff>188681</xdr:rowOff>
    </xdr:from>
    <xdr:to>
      <xdr:col>10</xdr:col>
      <xdr:colOff>474198</xdr:colOff>
      <xdr:row>27</xdr:row>
      <xdr:rowOff>0</xdr:rowOff>
    </xdr:to>
    <xdr:cxnSp macro="">
      <xdr:nvCxnSpPr>
        <xdr:cNvPr id="11" name="Straight Connector 10">
          <a:extLst>
            <a:ext uri="{FF2B5EF4-FFF2-40B4-BE49-F238E27FC236}">
              <a16:creationId xmlns:a16="http://schemas.microsoft.com/office/drawing/2014/main" id="{00000000-0008-0000-0300-00000B000000}"/>
            </a:ext>
          </a:extLst>
        </xdr:cNvPr>
        <xdr:cNvCxnSpPr/>
      </xdr:nvCxnSpPr>
      <xdr:spPr bwMode="auto">
        <a:xfrm flipV="1">
          <a:off x="8464826" y="7858377"/>
          <a:ext cx="910733"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85725</xdr:colOff>
          <xdr:row>8</xdr:row>
          <xdr:rowOff>0</xdr:rowOff>
        </xdr:from>
        <xdr:to>
          <xdr:col>2</xdr:col>
          <xdr:colOff>0</xdr:colOff>
          <xdr:row>8</xdr:row>
          <xdr:rowOff>219075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9</xdr:row>
          <xdr:rowOff>0</xdr:rowOff>
        </xdr:from>
        <xdr:to>
          <xdr:col>2</xdr:col>
          <xdr:colOff>0</xdr:colOff>
          <xdr:row>9</xdr:row>
          <xdr:rowOff>219075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xdr:row>
          <xdr:rowOff>0</xdr:rowOff>
        </xdr:from>
        <xdr:to>
          <xdr:col>2</xdr:col>
          <xdr:colOff>0</xdr:colOff>
          <xdr:row>10</xdr:row>
          <xdr:rowOff>219075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0</xdr:rowOff>
        </xdr:from>
        <xdr:to>
          <xdr:col>2</xdr:col>
          <xdr:colOff>0</xdr:colOff>
          <xdr:row>11</xdr:row>
          <xdr:rowOff>219075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0</xdr:rowOff>
        </xdr:from>
        <xdr:to>
          <xdr:col>2</xdr:col>
          <xdr:colOff>0</xdr:colOff>
          <xdr:row>12</xdr:row>
          <xdr:rowOff>219075</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3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0</xdr:rowOff>
        </xdr:from>
        <xdr:to>
          <xdr:col>2</xdr:col>
          <xdr:colOff>0</xdr:colOff>
          <xdr:row>13</xdr:row>
          <xdr:rowOff>219075</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2</xdr:col>
          <xdr:colOff>0</xdr:colOff>
          <xdr:row>14</xdr:row>
          <xdr:rowOff>219075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3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0</xdr:rowOff>
        </xdr:from>
        <xdr:to>
          <xdr:col>2</xdr:col>
          <xdr:colOff>0</xdr:colOff>
          <xdr:row>15</xdr:row>
          <xdr:rowOff>219075</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0</xdr:rowOff>
        </xdr:from>
        <xdr:to>
          <xdr:col>2</xdr:col>
          <xdr:colOff>0</xdr:colOff>
          <xdr:row>19</xdr:row>
          <xdr:rowOff>219075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0</xdr:rowOff>
        </xdr:from>
        <xdr:to>
          <xdr:col>2</xdr:col>
          <xdr:colOff>0</xdr:colOff>
          <xdr:row>20</xdr:row>
          <xdr:rowOff>219075</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0</xdr:rowOff>
        </xdr:from>
        <xdr:to>
          <xdr:col>2</xdr:col>
          <xdr:colOff>0</xdr:colOff>
          <xdr:row>21</xdr:row>
          <xdr:rowOff>219075</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0</xdr:rowOff>
        </xdr:from>
        <xdr:to>
          <xdr:col>2</xdr:col>
          <xdr:colOff>0</xdr:colOff>
          <xdr:row>24</xdr:row>
          <xdr:rowOff>219075</xdr:rowOff>
        </xdr:to>
        <xdr:sp macro="" textlink="">
          <xdr:nvSpPr>
            <xdr:cNvPr id="26089" name="Check Box 489" hidden="1">
              <a:extLst>
                <a:ext uri="{63B3BB69-23CF-44E3-9099-C40C66FF867C}">
                  <a14:compatExt spid="_x0000_s26089"/>
                </a:ext>
                <a:ext uri="{FF2B5EF4-FFF2-40B4-BE49-F238E27FC236}">
                  <a16:creationId xmlns:a16="http://schemas.microsoft.com/office/drawing/2014/main" id="{00000000-0008-0000-0300-0000E9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8282</xdr:colOff>
      <xdr:row>18</xdr:row>
      <xdr:rowOff>0</xdr:rowOff>
    </xdr:from>
    <xdr:to>
      <xdr:col>7</xdr:col>
      <xdr:colOff>8282</xdr:colOff>
      <xdr:row>19</xdr:row>
      <xdr:rowOff>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8361707" y="7353300"/>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354</xdr:colOff>
      <xdr:row>18</xdr:row>
      <xdr:rowOff>188681</xdr:rowOff>
    </xdr:from>
    <xdr:to>
      <xdr:col>7</xdr:col>
      <xdr:colOff>0</xdr:colOff>
      <xdr:row>18</xdr:row>
      <xdr:rowOff>190500</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bwMode="auto">
        <a:xfrm flipV="1">
          <a:off x="7439379" y="7541981"/>
          <a:ext cx="914046"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18</xdr:row>
      <xdr:rowOff>0</xdr:rowOff>
    </xdr:from>
    <xdr:to>
      <xdr:col>11</xdr:col>
      <xdr:colOff>0</xdr:colOff>
      <xdr:row>19</xdr:row>
      <xdr:rowOff>0</xdr:rowOff>
    </xdr:to>
    <xdr:cxnSp macro="">
      <xdr:nvCxnSpPr>
        <xdr:cNvPr id="4" name="Straight Connector 3">
          <a:extLst>
            <a:ext uri="{FF2B5EF4-FFF2-40B4-BE49-F238E27FC236}">
              <a16:creationId xmlns:a16="http://schemas.microsoft.com/office/drawing/2014/main" id="{00000000-0008-0000-0400-000004000000}"/>
            </a:ext>
          </a:extLst>
        </xdr:cNvPr>
        <xdr:cNvCxnSpPr/>
      </xdr:nvCxnSpPr>
      <xdr:spPr>
        <a:xfrm>
          <a:off x="10877550" y="4019550"/>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354</xdr:colOff>
      <xdr:row>18</xdr:row>
      <xdr:rowOff>188681</xdr:rowOff>
    </xdr:from>
    <xdr:to>
      <xdr:col>11</xdr:col>
      <xdr:colOff>0</xdr:colOff>
      <xdr:row>19</xdr:row>
      <xdr:rowOff>0</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bwMode="auto">
        <a:xfrm flipV="1">
          <a:off x="8468079" y="7541981"/>
          <a:ext cx="914046"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85725</xdr:colOff>
          <xdr:row>8</xdr:row>
          <xdr:rowOff>0</xdr:rowOff>
        </xdr:from>
        <xdr:to>
          <xdr:col>2</xdr:col>
          <xdr:colOff>0</xdr:colOff>
          <xdr:row>8</xdr:row>
          <xdr:rowOff>219075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9</xdr:row>
          <xdr:rowOff>0</xdr:rowOff>
        </xdr:from>
        <xdr:to>
          <xdr:col>2</xdr:col>
          <xdr:colOff>0</xdr:colOff>
          <xdr:row>9</xdr:row>
          <xdr:rowOff>219075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xdr:row>
          <xdr:rowOff>0</xdr:rowOff>
        </xdr:from>
        <xdr:to>
          <xdr:col>2</xdr:col>
          <xdr:colOff>0</xdr:colOff>
          <xdr:row>10</xdr:row>
          <xdr:rowOff>219075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0</xdr:rowOff>
        </xdr:from>
        <xdr:to>
          <xdr:col>2</xdr:col>
          <xdr:colOff>0</xdr:colOff>
          <xdr:row>13</xdr:row>
          <xdr:rowOff>219075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4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0</xdr:rowOff>
        </xdr:from>
        <xdr:to>
          <xdr:col>2</xdr:col>
          <xdr:colOff>0</xdr:colOff>
          <xdr:row>16</xdr:row>
          <xdr:rowOff>219075</xdr:rowOff>
        </xdr:to>
        <xdr:sp macro="" textlink="">
          <xdr:nvSpPr>
            <xdr:cNvPr id="27053" name="Check Box 429" hidden="1">
              <a:extLst>
                <a:ext uri="{63B3BB69-23CF-44E3-9099-C40C66FF867C}">
                  <a14:compatExt spid="_x0000_s27053"/>
                </a:ext>
                <a:ext uri="{FF2B5EF4-FFF2-40B4-BE49-F238E27FC236}">
                  <a16:creationId xmlns:a16="http://schemas.microsoft.com/office/drawing/2014/main" id="{00000000-0008-0000-0400-0000AD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xdr:col>
      <xdr:colOff>6271</xdr:colOff>
      <xdr:row>29</xdr:row>
      <xdr:rowOff>0</xdr:rowOff>
    </xdr:from>
    <xdr:to>
      <xdr:col>7</xdr:col>
      <xdr:colOff>6271</xdr:colOff>
      <xdr:row>30</xdr:row>
      <xdr:rowOff>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8359696" y="14173200"/>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29</xdr:row>
      <xdr:rowOff>188681</xdr:rowOff>
    </xdr:from>
    <xdr:to>
      <xdr:col>6</xdr:col>
      <xdr:colOff>474198</xdr:colOff>
      <xdr:row>30</xdr:row>
      <xdr:rowOff>0</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bwMode="auto">
        <a:xfrm flipV="1">
          <a:off x="7439025" y="14361881"/>
          <a:ext cx="912389"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29</xdr:row>
      <xdr:rowOff>0</xdr:rowOff>
    </xdr:from>
    <xdr:to>
      <xdr:col>11</xdr:col>
      <xdr:colOff>0</xdr:colOff>
      <xdr:row>30</xdr:row>
      <xdr:rowOff>0</xdr:rowOff>
    </xdr:to>
    <xdr:cxnSp macro="">
      <xdr:nvCxnSpPr>
        <xdr:cNvPr id="4" name="Straight Connector 3">
          <a:extLst>
            <a:ext uri="{FF2B5EF4-FFF2-40B4-BE49-F238E27FC236}">
              <a16:creationId xmlns:a16="http://schemas.microsoft.com/office/drawing/2014/main" id="{00000000-0008-0000-0500-000004000000}"/>
            </a:ext>
          </a:extLst>
        </xdr:cNvPr>
        <xdr:cNvCxnSpPr/>
      </xdr:nvCxnSpPr>
      <xdr:spPr>
        <a:xfrm>
          <a:off x="10877550" y="16640175"/>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57149</xdr:colOff>
      <xdr:row>29</xdr:row>
      <xdr:rowOff>188681</xdr:rowOff>
    </xdr:from>
    <xdr:to>
      <xdr:col>10</xdr:col>
      <xdr:colOff>464590</xdr:colOff>
      <xdr:row>30</xdr:row>
      <xdr:rowOff>0</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bwMode="auto">
        <a:xfrm flipV="1">
          <a:off x="8467724" y="14361881"/>
          <a:ext cx="909077"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69850</xdr:colOff>
      <xdr:row>21</xdr:row>
      <xdr:rowOff>1473200</xdr:rowOff>
    </xdr:from>
    <xdr:to>
      <xdr:col>3</xdr:col>
      <xdr:colOff>6464300</xdr:colOff>
      <xdr:row>21</xdr:row>
      <xdr:rowOff>2190750</xdr:rowOff>
    </xdr:to>
    <xdr:pic>
      <xdr:nvPicPr>
        <xdr:cNvPr id="28390" name="Picture 375">
          <a:extLst>
            <a:ext uri="{FF2B5EF4-FFF2-40B4-BE49-F238E27FC236}">
              <a16:creationId xmlns:a16="http://schemas.microsoft.com/office/drawing/2014/main" id="{00000000-0008-0000-0500-0000E66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00" y="15601950"/>
          <a:ext cx="6394450" cy="71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69850</xdr:colOff>
      <xdr:row>21</xdr:row>
      <xdr:rowOff>381000</xdr:rowOff>
    </xdr:from>
    <xdr:to>
      <xdr:col>3</xdr:col>
      <xdr:colOff>6369050</xdr:colOff>
      <xdr:row>21</xdr:row>
      <xdr:rowOff>1073150</xdr:rowOff>
    </xdr:to>
    <xdr:pic>
      <xdr:nvPicPr>
        <xdr:cNvPr id="28391" name="Picture 377">
          <a:extLst>
            <a:ext uri="{FF2B5EF4-FFF2-40B4-BE49-F238E27FC236}">
              <a16:creationId xmlns:a16="http://schemas.microsoft.com/office/drawing/2014/main" id="{00000000-0008-0000-0500-0000E76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500" y="14509750"/>
          <a:ext cx="629920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85725</xdr:colOff>
          <xdr:row>7</xdr:row>
          <xdr:rowOff>0</xdr:rowOff>
        </xdr:from>
        <xdr:to>
          <xdr:col>2</xdr:col>
          <xdr:colOff>0</xdr:colOff>
          <xdr:row>7</xdr:row>
          <xdr:rowOff>219075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xdr:row>
          <xdr:rowOff>0</xdr:rowOff>
        </xdr:from>
        <xdr:to>
          <xdr:col>2</xdr:col>
          <xdr:colOff>0</xdr:colOff>
          <xdr:row>8</xdr:row>
          <xdr:rowOff>219075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5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xdr:row>
          <xdr:rowOff>514350</xdr:rowOff>
        </xdr:from>
        <xdr:to>
          <xdr:col>2</xdr:col>
          <xdr:colOff>0</xdr:colOff>
          <xdr:row>9</xdr:row>
          <xdr:rowOff>219075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5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xdr:row>
          <xdr:rowOff>0</xdr:rowOff>
        </xdr:from>
        <xdr:to>
          <xdr:col>2</xdr:col>
          <xdr:colOff>0</xdr:colOff>
          <xdr:row>10</xdr:row>
          <xdr:rowOff>209550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5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0</xdr:rowOff>
        </xdr:from>
        <xdr:to>
          <xdr:col>2</xdr:col>
          <xdr:colOff>0</xdr:colOff>
          <xdr:row>12</xdr:row>
          <xdr:rowOff>219075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5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0</xdr:rowOff>
        </xdr:from>
        <xdr:to>
          <xdr:col>2</xdr:col>
          <xdr:colOff>0</xdr:colOff>
          <xdr:row>13</xdr:row>
          <xdr:rowOff>219075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5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2</xdr:col>
          <xdr:colOff>0</xdr:colOff>
          <xdr:row>14</xdr:row>
          <xdr:rowOff>219075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5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0</xdr:rowOff>
        </xdr:from>
        <xdr:to>
          <xdr:col>2</xdr:col>
          <xdr:colOff>0</xdr:colOff>
          <xdr:row>16</xdr:row>
          <xdr:rowOff>219075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5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0</xdr:rowOff>
        </xdr:from>
        <xdr:to>
          <xdr:col>2</xdr:col>
          <xdr:colOff>0</xdr:colOff>
          <xdr:row>17</xdr:row>
          <xdr:rowOff>228600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5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0</xdr:rowOff>
        </xdr:from>
        <xdr:to>
          <xdr:col>2</xdr:col>
          <xdr:colOff>0</xdr:colOff>
          <xdr:row>19</xdr:row>
          <xdr:rowOff>219075</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5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0</xdr:rowOff>
        </xdr:from>
        <xdr:to>
          <xdr:col>2</xdr:col>
          <xdr:colOff>0</xdr:colOff>
          <xdr:row>20</xdr:row>
          <xdr:rowOff>219075</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5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0</xdr:rowOff>
        </xdr:from>
        <xdr:to>
          <xdr:col>2</xdr:col>
          <xdr:colOff>0</xdr:colOff>
          <xdr:row>21</xdr:row>
          <xdr:rowOff>219075</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5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0</xdr:rowOff>
        </xdr:from>
        <xdr:to>
          <xdr:col>2</xdr:col>
          <xdr:colOff>0</xdr:colOff>
          <xdr:row>24</xdr:row>
          <xdr:rowOff>219075</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5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0</xdr:rowOff>
        </xdr:from>
        <xdr:to>
          <xdr:col>2</xdr:col>
          <xdr:colOff>0</xdr:colOff>
          <xdr:row>27</xdr:row>
          <xdr:rowOff>219075</xdr:rowOff>
        </xdr:to>
        <xdr:sp macro="" textlink="">
          <xdr:nvSpPr>
            <xdr:cNvPr id="28289" name="Check Box 641" hidden="1">
              <a:extLst>
                <a:ext uri="{63B3BB69-23CF-44E3-9099-C40C66FF867C}">
                  <a14:compatExt spid="_x0000_s28289"/>
                </a:ext>
                <a:ext uri="{FF2B5EF4-FFF2-40B4-BE49-F238E27FC236}">
                  <a16:creationId xmlns:a16="http://schemas.microsoft.com/office/drawing/2014/main" id="{00000000-0008-0000-0500-0000816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0</xdr:rowOff>
        </xdr:from>
        <xdr:to>
          <xdr:col>2</xdr:col>
          <xdr:colOff>0</xdr:colOff>
          <xdr:row>11</xdr:row>
          <xdr:rowOff>209550</xdr:rowOff>
        </xdr:to>
        <xdr:sp macro="" textlink="">
          <xdr:nvSpPr>
            <xdr:cNvPr id="28290" name="Check Box 642" hidden="1">
              <a:extLst>
                <a:ext uri="{63B3BB69-23CF-44E3-9099-C40C66FF867C}">
                  <a14:compatExt spid="_x0000_s28290"/>
                </a:ext>
                <a:ext uri="{FF2B5EF4-FFF2-40B4-BE49-F238E27FC236}">
                  <a16:creationId xmlns:a16="http://schemas.microsoft.com/office/drawing/2014/main" id="{00000000-0008-0000-0500-0000826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0</xdr:rowOff>
        </xdr:from>
        <xdr:to>
          <xdr:col>2</xdr:col>
          <xdr:colOff>0</xdr:colOff>
          <xdr:row>15</xdr:row>
          <xdr:rowOff>219075</xdr:rowOff>
        </xdr:to>
        <xdr:sp macro="" textlink="">
          <xdr:nvSpPr>
            <xdr:cNvPr id="28292" name="Check Box 644" hidden="1">
              <a:extLst>
                <a:ext uri="{63B3BB69-23CF-44E3-9099-C40C66FF867C}">
                  <a14:compatExt spid="_x0000_s28292"/>
                </a:ext>
                <a:ext uri="{FF2B5EF4-FFF2-40B4-BE49-F238E27FC236}">
                  <a16:creationId xmlns:a16="http://schemas.microsoft.com/office/drawing/2014/main" id="{00000000-0008-0000-0500-0000846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0</xdr:rowOff>
        </xdr:from>
        <xdr:to>
          <xdr:col>2</xdr:col>
          <xdr:colOff>0</xdr:colOff>
          <xdr:row>18</xdr:row>
          <xdr:rowOff>228600</xdr:rowOff>
        </xdr:to>
        <xdr:sp macro="" textlink="">
          <xdr:nvSpPr>
            <xdr:cNvPr id="28293" name="Check Box 645" hidden="1">
              <a:extLst>
                <a:ext uri="{63B3BB69-23CF-44E3-9099-C40C66FF867C}">
                  <a14:compatExt spid="_x0000_s28293"/>
                </a:ext>
                <a:ext uri="{FF2B5EF4-FFF2-40B4-BE49-F238E27FC236}">
                  <a16:creationId xmlns:a16="http://schemas.microsoft.com/office/drawing/2014/main" id="{00000000-0008-0000-0500-0000856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8282</xdr:colOff>
      <xdr:row>22</xdr:row>
      <xdr:rowOff>0</xdr:rowOff>
    </xdr:from>
    <xdr:to>
      <xdr:col>7</xdr:col>
      <xdr:colOff>8282</xdr:colOff>
      <xdr:row>23</xdr:row>
      <xdr:rowOff>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8361707" y="7353300"/>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354</xdr:colOff>
      <xdr:row>22</xdr:row>
      <xdr:rowOff>188681</xdr:rowOff>
    </xdr:from>
    <xdr:to>
      <xdr:col>7</xdr:col>
      <xdr:colOff>0</xdr:colOff>
      <xdr:row>22</xdr:row>
      <xdr:rowOff>190500</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bwMode="auto">
        <a:xfrm flipV="1">
          <a:off x="7439379" y="7541981"/>
          <a:ext cx="914046"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4" name="Straight Connector 3">
          <a:extLst>
            <a:ext uri="{FF2B5EF4-FFF2-40B4-BE49-F238E27FC236}">
              <a16:creationId xmlns:a16="http://schemas.microsoft.com/office/drawing/2014/main" id="{00000000-0008-0000-0600-000004000000}"/>
            </a:ext>
          </a:extLst>
        </xdr:cNvPr>
        <xdr:cNvCxnSpPr/>
      </xdr:nvCxnSpPr>
      <xdr:spPr>
        <a:xfrm>
          <a:off x="10877550" y="4562475"/>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354</xdr:colOff>
      <xdr:row>22</xdr:row>
      <xdr:rowOff>188681</xdr:rowOff>
    </xdr:from>
    <xdr:to>
      <xdr:col>11</xdr:col>
      <xdr:colOff>0</xdr:colOff>
      <xdr:row>23</xdr:row>
      <xdr:rowOff>0</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bwMode="auto">
        <a:xfrm flipV="1">
          <a:off x="8468079" y="7541981"/>
          <a:ext cx="914046"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85725</xdr:colOff>
          <xdr:row>8</xdr:row>
          <xdr:rowOff>0</xdr:rowOff>
        </xdr:from>
        <xdr:to>
          <xdr:col>2</xdr:col>
          <xdr:colOff>0</xdr:colOff>
          <xdr:row>8</xdr:row>
          <xdr:rowOff>219075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6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0</xdr:rowOff>
        </xdr:from>
        <xdr:to>
          <xdr:col>2</xdr:col>
          <xdr:colOff>0</xdr:colOff>
          <xdr:row>13</xdr:row>
          <xdr:rowOff>219075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6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2</xdr:col>
          <xdr:colOff>0</xdr:colOff>
          <xdr:row>14</xdr:row>
          <xdr:rowOff>219075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6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0</xdr:rowOff>
        </xdr:from>
        <xdr:to>
          <xdr:col>2</xdr:col>
          <xdr:colOff>0</xdr:colOff>
          <xdr:row>15</xdr:row>
          <xdr:rowOff>219075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6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0</xdr:rowOff>
        </xdr:from>
        <xdr:to>
          <xdr:col>2</xdr:col>
          <xdr:colOff>0</xdr:colOff>
          <xdr:row>16</xdr:row>
          <xdr:rowOff>219075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6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0</xdr:rowOff>
        </xdr:from>
        <xdr:to>
          <xdr:col>2</xdr:col>
          <xdr:colOff>0</xdr:colOff>
          <xdr:row>20</xdr:row>
          <xdr:rowOff>219075</xdr:rowOff>
        </xdr:to>
        <xdr:sp macro="" textlink="">
          <xdr:nvSpPr>
            <xdr:cNvPr id="30126" name="Check Box 430" hidden="1">
              <a:extLst>
                <a:ext uri="{63B3BB69-23CF-44E3-9099-C40C66FF867C}">
                  <a14:compatExt spid="_x0000_s30126"/>
                </a:ext>
                <a:ext uri="{FF2B5EF4-FFF2-40B4-BE49-F238E27FC236}">
                  <a16:creationId xmlns:a16="http://schemas.microsoft.com/office/drawing/2014/main" id="{00000000-0008-0000-0600-0000AE7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9</xdr:row>
          <xdr:rowOff>0</xdr:rowOff>
        </xdr:from>
        <xdr:to>
          <xdr:col>2</xdr:col>
          <xdr:colOff>0</xdr:colOff>
          <xdr:row>9</xdr:row>
          <xdr:rowOff>219075</xdr:rowOff>
        </xdr:to>
        <xdr:sp macro="" textlink="">
          <xdr:nvSpPr>
            <xdr:cNvPr id="30129" name="Check Box 433" hidden="1">
              <a:extLst>
                <a:ext uri="{63B3BB69-23CF-44E3-9099-C40C66FF867C}">
                  <a14:compatExt spid="_x0000_s30129"/>
                </a:ext>
                <a:ext uri="{FF2B5EF4-FFF2-40B4-BE49-F238E27FC236}">
                  <a16:creationId xmlns:a16="http://schemas.microsoft.com/office/drawing/2014/main" id="{00000000-0008-0000-0600-0000B17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xdr:row>
          <xdr:rowOff>0</xdr:rowOff>
        </xdr:from>
        <xdr:to>
          <xdr:col>2</xdr:col>
          <xdr:colOff>0</xdr:colOff>
          <xdr:row>10</xdr:row>
          <xdr:rowOff>219075</xdr:rowOff>
        </xdr:to>
        <xdr:sp macro="" textlink="">
          <xdr:nvSpPr>
            <xdr:cNvPr id="30130" name="Check Box 434" hidden="1">
              <a:extLst>
                <a:ext uri="{63B3BB69-23CF-44E3-9099-C40C66FF867C}">
                  <a14:compatExt spid="_x0000_s30130"/>
                </a:ext>
                <a:ext uri="{FF2B5EF4-FFF2-40B4-BE49-F238E27FC236}">
                  <a16:creationId xmlns:a16="http://schemas.microsoft.com/office/drawing/2014/main" id="{00000000-0008-0000-0600-0000B27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0</xdr:rowOff>
        </xdr:from>
        <xdr:to>
          <xdr:col>2</xdr:col>
          <xdr:colOff>0</xdr:colOff>
          <xdr:row>17</xdr:row>
          <xdr:rowOff>219075</xdr:rowOff>
        </xdr:to>
        <xdr:sp macro="" textlink="">
          <xdr:nvSpPr>
            <xdr:cNvPr id="30131" name="Check Box 435" hidden="1">
              <a:extLst>
                <a:ext uri="{63B3BB69-23CF-44E3-9099-C40C66FF867C}">
                  <a14:compatExt spid="_x0000_s30131"/>
                </a:ext>
                <a:ext uri="{FF2B5EF4-FFF2-40B4-BE49-F238E27FC236}">
                  <a16:creationId xmlns:a16="http://schemas.microsoft.com/office/drawing/2014/main" id="{00000000-0008-0000-0600-0000B37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xdr:row>
          <xdr:rowOff>142875</xdr:rowOff>
        </xdr:from>
        <xdr:to>
          <xdr:col>1</xdr:col>
          <xdr:colOff>323850</xdr:colOff>
          <xdr:row>7</xdr:row>
          <xdr:rowOff>257175</xdr:rowOff>
        </xdr:to>
        <xdr:sp macro="" textlink="">
          <xdr:nvSpPr>
            <xdr:cNvPr id="30137" name="Check Box 441" hidden="1">
              <a:extLst>
                <a:ext uri="{63B3BB69-23CF-44E3-9099-C40C66FF867C}">
                  <a14:compatExt spid="_x0000_s30137"/>
                </a:ext>
                <a:ext uri="{FF2B5EF4-FFF2-40B4-BE49-F238E27FC236}">
                  <a16:creationId xmlns:a16="http://schemas.microsoft.com/office/drawing/2014/main" id="{00000000-0008-0000-0600-0000B97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7</xdr:col>
      <xdr:colOff>8282</xdr:colOff>
      <xdr:row>23</xdr:row>
      <xdr:rowOff>0</xdr:rowOff>
    </xdr:from>
    <xdr:to>
      <xdr:col>7</xdr:col>
      <xdr:colOff>8282</xdr:colOff>
      <xdr:row>24</xdr:row>
      <xdr:rowOff>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8361707" y="7353300"/>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354</xdr:colOff>
      <xdr:row>23</xdr:row>
      <xdr:rowOff>188681</xdr:rowOff>
    </xdr:from>
    <xdr:to>
      <xdr:col>7</xdr:col>
      <xdr:colOff>0</xdr:colOff>
      <xdr:row>23</xdr:row>
      <xdr:rowOff>190500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bwMode="auto">
        <a:xfrm flipV="1">
          <a:off x="7439379" y="7541981"/>
          <a:ext cx="914046"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23</xdr:row>
      <xdr:rowOff>0</xdr:rowOff>
    </xdr:from>
    <xdr:to>
      <xdr:col>11</xdr:col>
      <xdr:colOff>0</xdr:colOff>
      <xdr:row>24</xdr:row>
      <xdr:rowOff>0</xdr:rowOff>
    </xdr:to>
    <xdr:cxnSp macro="">
      <xdr:nvCxnSpPr>
        <xdr:cNvPr id="4" name="Straight Connector 3">
          <a:extLst>
            <a:ext uri="{FF2B5EF4-FFF2-40B4-BE49-F238E27FC236}">
              <a16:creationId xmlns:a16="http://schemas.microsoft.com/office/drawing/2014/main" id="{00000000-0008-0000-0700-000004000000}"/>
            </a:ext>
          </a:extLst>
        </xdr:cNvPr>
        <xdr:cNvCxnSpPr/>
      </xdr:nvCxnSpPr>
      <xdr:spPr>
        <a:xfrm>
          <a:off x="10877550" y="6076950"/>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354</xdr:colOff>
      <xdr:row>23</xdr:row>
      <xdr:rowOff>188681</xdr:rowOff>
    </xdr:from>
    <xdr:to>
      <xdr:col>11</xdr:col>
      <xdr:colOff>0</xdr:colOff>
      <xdr:row>24</xdr:row>
      <xdr:rowOff>0</xdr:rowOff>
    </xdr:to>
    <xdr:cxnSp macro="">
      <xdr:nvCxnSpPr>
        <xdr:cNvPr id="5" name="Straight Connector 4">
          <a:extLst>
            <a:ext uri="{FF2B5EF4-FFF2-40B4-BE49-F238E27FC236}">
              <a16:creationId xmlns:a16="http://schemas.microsoft.com/office/drawing/2014/main" id="{00000000-0008-0000-0700-000005000000}"/>
            </a:ext>
          </a:extLst>
        </xdr:cNvPr>
        <xdr:cNvCxnSpPr/>
      </xdr:nvCxnSpPr>
      <xdr:spPr bwMode="auto">
        <a:xfrm flipV="1">
          <a:off x="8468079" y="7541981"/>
          <a:ext cx="914046"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85725</xdr:colOff>
          <xdr:row>6</xdr:row>
          <xdr:rowOff>161925</xdr:rowOff>
        </xdr:from>
        <xdr:to>
          <xdr:col>2</xdr:col>
          <xdr:colOff>0</xdr:colOff>
          <xdr:row>7</xdr:row>
          <xdr:rowOff>190500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7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xdr:row>
          <xdr:rowOff>0</xdr:rowOff>
        </xdr:from>
        <xdr:to>
          <xdr:col>2</xdr:col>
          <xdr:colOff>0</xdr:colOff>
          <xdr:row>8</xdr:row>
          <xdr:rowOff>219075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7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xdr:row>
          <xdr:rowOff>695325</xdr:rowOff>
        </xdr:from>
        <xdr:to>
          <xdr:col>2</xdr:col>
          <xdr:colOff>0</xdr:colOff>
          <xdr:row>9</xdr:row>
          <xdr:rowOff>219075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7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xdr:row>
          <xdr:rowOff>0</xdr:rowOff>
        </xdr:from>
        <xdr:to>
          <xdr:col>2</xdr:col>
          <xdr:colOff>0</xdr:colOff>
          <xdr:row>10</xdr:row>
          <xdr:rowOff>219075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7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0</xdr:rowOff>
        </xdr:from>
        <xdr:to>
          <xdr:col>2</xdr:col>
          <xdr:colOff>0</xdr:colOff>
          <xdr:row>11</xdr:row>
          <xdr:rowOff>219075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7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2</xdr:col>
          <xdr:colOff>0</xdr:colOff>
          <xdr:row>14</xdr:row>
          <xdr:rowOff>219075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7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0</xdr:rowOff>
        </xdr:from>
        <xdr:to>
          <xdr:col>2</xdr:col>
          <xdr:colOff>0</xdr:colOff>
          <xdr:row>15</xdr:row>
          <xdr:rowOff>219075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7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0</xdr:rowOff>
        </xdr:from>
        <xdr:to>
          <xdr:col>2</xdr:col>
          <xdr:colOff>0</xdr:colOff>
          <xdr:row>17</xdr:row>
          <xdr:rowOff>219075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7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0</xdr:rowOff>
        </xdr:from>
        <xdr:to>
          <xdr:col>2</xdr:col>
          <xdr:colOff>0</xdr:colOff>
          <xdr:row>18</xdr:row>
          <xdr:rowOff>219075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7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0</xdr:rowOff>
        </xdr:from>
        <xdr:to>
          <xdr:col>2</xdr:col>
          <xdr:colOff>0</xdr:colOff>
          <xdr:row>21</xdr:row>
          <xdr:rowOff>219075</xdr:rowOff>
        </xdr:to>
        <xdr:sp macro="" textlink="">
          <xdr:nvSpPr>
            <xdr:cNvPr id="29107" name="Check Box 435" hidden="1">
              <a:extLst>
                <a:ext uri="{63B3BB69-23CF-44E3-9099-C40C66FF867C}">
                  <a14:compatExt spid="_x0000_s29107"/>
                </a:ext>
                <a:ext uri="{FF2B5EF4-FFF2-40B4-BE49-F238E27FC236}">
                  <a16:creationId xmlns:a16="http://schemas.microsoft.com/office/drawing/2014/main" id="{00000000-0008-0000-0700-0000B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0</xdr:rowOff>
        </xdr:from>
        <xdr:to>
          <xdr:col>2</xdr:col>
          <xdr:colOff>0</xdr:colOff>
          <xdr:row>16</xdr:row>
          <xdr:rowOff>219075</xdr:rowOff>
        </xdr:to>
        <xdr:sp macro="" textlink="">
          <xdr:nvSpPr>
            <xdr:cNvPr id="29108" name="Check Box 436" hidden="1">
              <a:extLst>
                <a:ext uri="{63B3BB69-23CF-44E3-9099-C40C66FF867C}">
                  <a14:compatExt spid="_x0000_s29108"/>
                </a:ext>
                <a:ext uri="{FF2B5EF4-FFF2-40B4-BE49-F238E27FC236}">
                  <a16:creationId xmlns:a16="http://schemas.microsoft.com/office/drawing/2014/main" id="{00000000-0008-0000-0700-0000B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7</xdr:col>
      <xdr:colOff>8282</xdr:colOff>
      <xdr:row>18</xdr:row>
      <xdr:rowOff>0</xdr:rowOff>
    </xdr:from>
    <xdr:to>
      <xdr:col>7</xdr:col>
      <xdr:colOff>8282</xdr:colOff>
      <xdr:row>19</xdr:row>
      <xdr:rowOff>0</xdr:rowOff>
    </xdr:to>
    <xdr:cxnSp macro="">
      <xdr:nvCxnSpPr>
        <xdr:cNvPr id="2" name="Straight Connector 1">
          <a:extLst>
            <a:ext uri="{FF2B5EF4-FFF2-40B4-BE49-F238E27FC236}">
              <a16:creationId xmlns:a16="http://schemas.microsoft.com/office/drawing/2014/main" id="{00000000-0008-0000-0800-000002000000}"/>
            </a:ext>
          </a:extLst>
        </xdr:cNvPr>
        <xdr:cNvCxnSpPr/>
      </xdr:nvCxnSpPr>
      <xdr:spPr>
        <a:xfrm>
          <a:off x="8361707" y="6276975"/>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354</xdr:colOff>
      <xdr:row>18</xdr:row>
      <xdr:rowOff>188681</xdr:rowOff>
    </xdr:from>
    <xdr:to>
      <xdr:col>7</xdr:col>
      <xdr:colOff>0</xdr:colOff>
      <xdr:row>18</xdr:row>
      <xdr:rowOff>190500</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bwMode="auto">
        <a:xfrm flipV="1">
          <a:off x="7439379" y="6465656"/>
          <a:ext cx="914046"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18</xdr:row>
      <xdr:rowOff>0</xdr:rowOff>
    </xdr:from>
    <xdr:to>
      <xdr:col>11</xdr:col>
      <xdr:colOff>9525</xdr:colOff>
      <xdr:row>19</xdr:row>
      <xdr:rowOff>0</xdr:rowOff>
    </xdr:to>
    <xdr:cxnSp macro="">
      <xdr:nvCxnSpPr>
        <xdr:cNvPr id="4" name="Straight Connector 3">
          <a:extLst>
            <a:ext uri="{FF2B5EF4-FFF2-40B4-BE49-F238E27FC236}">
              <a16:creationId xmlns:a16="http://schemas.microsoft.com/office/drawing/2014/main" id="{00000000-0008-0000-0800-000004000000}"/>
            </a:ext>
          </a:extLst>
        </xdr:cNvPr>
        <xdr:cNvCxnSpPr/>
      </xdr:nvCxnSpPr>
      <xdr:spPr>
        <a:xfrm>
          <a:off x="10887075" y="4095750"/>
          <a:ext cx="0" cy="190500"/>
        </a:xfrm>
        <a:prstGeom prst="line">
          <a:avLst/>
        </a:prstGeom>
        <a:ln w="8255">
          <a:solidFill>
            <a:srgbClr val="5F5F5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354</xdr:colOff>
      <xdr:row>18</xdr:row>
      <xdr:rowOff>188681</xdr:rowOff>
    </xdr:from>
    <xdr:to>
      <xdr:col>11</xdr:col>
      <xdr:colOff>0</xdr:colOff>
      <xdr:row>19</xdr:row>
      <xdr:rowOff>0</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bwMode="auto">
        <a:xfrm flipV="1">
          <a:off x="8468079" y="6465656"/>
          <a:ext cx="914046" cy="1819"/>
        </a:xfrm>
        <a:prstGeom prst="line">
          <a:avLst/>
        </a:prstGeom>
        <a:ln w="8255">
          <a:solidFill>
            <a:srgbClr val="5F5F5F"/>
          </a:solidFill>
          <a:miter lim="800000"/>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85725</xdr:colOff>
          <xdr:row>6</xdr:row>
          <xdr:rowOff>161925</xdr:rowOff>
        </xdr:from>
        <xdr:to>
          <xdr:col>2</xdr:col>
          <xdr:colOff>0</xdr:colOff>
          <xdr:row>7</xdr:row>
          <xdr:rowOff>190500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8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xdr:row>
          <xdr:rowOff>0</xdr:rowOff>
        </xdr:from>
        <xdr:to>
          <xdr:col>2</xdr:col>
          <xdr:colOff>0</xdr:colOff>
          <xdr:row>8</xdr:row>
          <xdr:rowOff>219075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8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0</xdr:rowOff>
        </xdr:from>
        <xdr:to>
          <xdr:col>2</xdr:col>
          <xdr:colOff>0</xdr:colOff>
          <xdr:row>11</xdr:row>
          <xdr:rowOff>219075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8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0</xdr:rowOff>
        </xdr:from>
        <xdr:to>
          <xdr:col>2</xdr:col>
          <xdr:colOff>0</xdr:colOff>
          <xdr:row>12</xdr:row>
          <xdr:rowOff>219075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8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0</xdr:rowOff>
        </xdr:from>
        <xdr:to>
          <xdr:col>2</xdr:col>
          <xdr:colOff>0</xdr:colOff>
          <xdr:row>16</xdr:row>
          <xdr:rowOff>219075</xdr:rowOff>
        </xdr:to>
        <xdr:sp macro="" textlink="">
          <xdr:nvSpPr>
            <xdr:cNvPr id="31151" name="Check Box 431" hidden="1">
              <a:extLst>
                <a:ext uri="{63B3BB69-23CF-44E3-9099-C40C66FF867C}">
                  <a14:compatExt spid="_x0000_s31151"/>
                </a:ext>
                <a:ext uri="{FF2B5EF4-FFF2-40B4-BE49-F238E27FC236}">
                  <a16:creationId xmlns:a16="http://schemas.microsoft.com/office/drawing/2014/main" id="{00000000-0008-0000-0800-0000AF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0</xdr:rowOff>
        </xdr:from>
        <xdr:to>
          <xdr:col>2</xdr:col>
          <xdr:colOff>0</xdr:colOff>
          <xdr:row>13</xdr:row>
          <xdr:rowOff>219075</xdr:rowOff>
        </xdr:to>
        <xdr:sp macro="" textlink="">
          <xdr:nvSpPr>
            <xdr:cNvPr id="31152" name="Check Box 432" hidden="1">
              <a:extLst>
                <a:ext uri="{63B3BB69-23CF-44E3-9099-C40C66FF867C}">
                  <a14:compatExt spid="_x0000_s31152"/>
                </a:ext>
                <a:ext uri="{FF2B5EF4-FFF2-40B4-BE49-F238E27FC236}">
                  <a16:creationId xmlns:a16="http://schemas.microsoft.com/office/drawing/2014/main" id="{00000000-0008-0000-0800-0000B0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3.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ctrlProp" Target="../ctrlProps/ctrlProp1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vmlDrawing" Target="../drawings/vmlDrawing2.vml"/><Relationship Id="rId1" Type="http://schemas.openxmlformats.org/officeDocument/2006/relationships/drawing" Target="../drawings/drawing4.xm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4.xml"/><Relationship Id="rId7" Type="http://schemas.openxmlformats.org/officeDocument/2006/relationships/ctrlProp" Target="../ctrlProps/ctrlProp28.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ctrlProp" Target="../ctrlProps/ctrlProp29.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vmlDrawing" Target="../drawings/vmlDrawing4.vml"/><Relationship Id="rId16" Type="http://schemas.openxmlformats.org/officeDocument/2006/relationships/ctrlProp" Target="../ctrlProps/ctrlProp42.xml"/><Relationship Id="rId1" Type="http://schemas.openxmlformats.org/officeDocument/2006/relationships/drawing" Target="../drawings/drawing6.xml"/><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ctrlProp" Target="../ctrlProps/ctrlProp46.x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vmlDrawing" Target="../drawings/vmlDrawing5.vml"/><Relationship Id="rId1" Type="http://schemas.openxmlformats.org/officeDocument/2006/relationships/drawing" Target="../drawings/drawing7.xml"/><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3" Type="http://schemas.openxmlformats.org/officeDocument/2006/relationships/ctrlProp" Target="../ctrlProps/ctrlProp56.x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vmlDrawing" Target="../drawings/vmlDrawing6.vml"/><Relationship Id="rId1" Type="http://schemas.openxmlformats.org/officeDocument/2006/relationships/drawing" Target="../drawings/drawing8.xml"/><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ctrlProp" Target="../ctrlProps/ctrlProp67.xml"/><Relationship Id="rId7" Type="http://schemas.openxmlformats.org/officeDocument/2006/relationships/ctrlProp" Target="../ctrlProps/ctrlProp71.xml"/><Relationship Id="rId2" Type="http://schemas.openxmlformats.org/officeDocument/2006/relationships/vmlDrawing" Target="../drawings/vmlDrawing7.vml"/><Relationship Id="rId1" Type="http://schemas.openxmlformats.org/officeDocument/2006/relationships/drawing" Target="../drawings/drawing9.xml"/><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Y32"/>
  <sheetViews>
    <sheetView showGridLines="0" showRowColHeaders="0" tabSelected="1" zoomScaleNormal="100" workbookViewId="0">
      <selection activeCell="L21" sqref="L21:N21"/>
    </sheetView>
  </sheetViews>
  <sheetFormatPr defaultRowHeight="15" customHeight="1" x14ac:dyDescent="0.25"/>
  <cols>
    <col min="1" max="2" width="3.7109375" customWidth="1"/>
    <col min="3" max="3" width="10.85546875" customWidth="1"/>
    <col min="4" max="4" width="8.85546875" customWidth="1"/>
    <col min="5" max="5" width="6.28515625" customWidth="1"/>
    <col min="6" max="6" width="8.85546875" customWidth="1"/>
    <col min="7" max="7" width="3.7109375" customWidth="1"/>
    <col min="8" max="8" width="10.85546875" customWidth="1"/>
    <col min="9" max="9" width="8.85546875" customWidth="1"/>
    <col min="10" max="10" width="6.28515625" customWidth="1"/>
    <col min="11" max="11" width="4.28515625" customWidth="1"/>
    <col min="12" max="12" width="5.28515625" customWidth="1"/>
    <col min="13" max="13" width="3.7109375" customWidth="1"/>
    <col min="14" max="14" width="5.28515625" customWidth="1"/>
    <col min="15" max="15" width="4.28515625" customWidth="1"/>
    <col min="16" max="16" width="8.85546875" customWidth="1"/>
    <col min="17" max="17" width="10.85546875" customWidth="1"/>
    <col min="18" max="18" width="6.28515625" customWidth="1"/>
    <col min="19" max="19" width="3.7109375" customWidth="1"/>
    <col min="20" max="20" width="10.85546875" customWidth="1"/>
    <col min="21" max="21" width="8.85546875" customWidth="1"/>
    <col min="22" max="22" width="6.28515625" customWidth="1"/>
    <col min="23" max="23" width="8.85546875" customWidth="1"/>
    <col min="24" max="24" width="3.7109375" customWidth="1"/>
  </cols>
  <sheetData>
    <row r="1" spans="2:24" s="43" customFormat="1" ht="15" customHeight="1" x14ac:dyDescent="0.2">
      <c r="H1" s="92"/>
      <c r="I1" s="92"/>
      <c r="J1" s="92"/>
      <c r="K1" s="92"/>
      <c r="L1" s="92"/>
      <c r="M1" s="92"/>
      <c r="N1" s="92"/>
      <c r="O1" s="92"/>
      <c r="P1" s="92"/>
      <c r="Q1" s="92"/>
      <c r="R1" s="92"/>
      <c r="S1" s="92"/>
      <c r="T1" s="92"/>
      <c r="U1" s="92"/>
      <c r="V1" s="92"/>
    </row>
    <row r="2" spans="2:24" s="43" customFormat="1" ht="20.100000000000001" customHeight="1" x14ac:dyDescent="0.2">
      <c r="B2" s="336" t="s">
        <v>113</v>
      </c>
      <c r="C2" s="336"/>
      <c r="D2" s="336"/>
      <c r="E2" s="336"/>
      <c r="F2" s="336"/>
      <c r="G2" s="336"/>
      <c r="H2" s="336"/>
      <c r="I2" s="336"/>
      <c r="J2" s="336"/>
      <c r="K2" s="336"/>
      <c r="L2" s="336"/>
      <c r="M2" s="336"/>
      <c r="N2" s="336"/>
      <c r="O2" s="336"/>
      <c r="P2" s="336"/>
      <c r="Q2" s="336"/>
      <c r="R2" s="336"/>
      <c r="S2" s="336"/>
      <c r="T2" s="336"/>
      <c r="U2" s="336"/>
      <c r="V2" s="336"/>
      <c r="W2" s="336"/>
      <c r="X2" s="336"/>
    </row>
    <row r="3" spans="2:24" s="43" customFormat="1" ht="15" customHeight="1" x14ac:dyDescent="0.2">
      <c r="D3" s="19"/>
      <c r="E3" s="19"/>
      <c r="F3" s="19"/>
      <c r="G3" s="19"/>
      <c r="H3" s="19"/>
      <c r="I3" s="19"/>
      <c r="J3" s="19"/>
      <c r="K3" s="19"/>
      <c r="L3" s="19"/>
      <c r="M3" s="19"/>
      <c r="N3" s="19"/>
      <c r="O3" s="19"/>
      <c r="P3" s="19"/>
      <c r="Q3" s="19"/>
      <c r="R3" s="19"/>
      <c r="S3" s="19"/>
      <c r="T3" s="19"/>
      <c r="U3" s="19"/>
      <c r="V3" s="19"/>
      <c r="W3" s="19"/>
    </row>
    <row r="4" spans="2:24" s="43" customFormat="1" ht="6" customHeight="1" x14ac:dyDescent="0.2">
      <c r="B4" s="278"/>
      <c r="C4" s="279"/>
      <c r="D4" s="280"/>
      <c r="E4" s="280"/>
      <c r="F4" s="280"/>
      <c r="G4" s="280"/>
      <c r="H4" s="280"/>
      <c r="I4" s="280"/>
      <c r="J4" s="280"/>
      <c r="K4" s="280"/>
      <c r="L4" s="280"/>
      <c r="M4" s="280"/>
      <c r="N4" s="280"/>
      <c r="O4" s="280"/>
      <c r="P4" s="280"/>
      <c r="Q4" s="280"/>
      <c r="R4" s="280"/>
      <c r="S4" s="280"/>
      <c r="T4" s="280"/>
      <c r="U4" s="280"/>
      <c r="V4" s="280"/>
      <c r="W4" s="280"/>
      <c r="X4" s="281"/>
    </row>
    <row r="5" spans="2:24" s="43" customFormat="1" ht="15" customHeight="1" x14ac:dyDescent="0.25">
      <c r="B5" s="282"/>
      <c r="C5" s="283" t="s">
        <v>49</v>
      </c>
      <c r="D5" s="284"/>
      <c r="E5" s="284"/>
      <c r="F5" s="284"/>
      <c r="G5" s="284"/>
      <c r="H5" s="284"/>
      <c r="I5" s="284"/>
      <c r="J5" s="284"/>
      <c r="K5" s="284"/>
      <c r="L5" s="284"/>
      <c r="M5" s="284"/>
      <c r="N5" s="284"/>
      <c r="O5" s="284"/>
      <c r="P5" s="284"/>
      <c r="Q5" s="284"/>
      <c r="R5" s="284"/>
      <c r="S5" s="284"/>
      <c r="T5" s="284"/>
      <c r="U5" s="284"/>
      <c r="V5" s="284"/>
      <c r="W5" s="284"/>
      <c r="X5" s="285"/>
    </row>
    <row r="6" spans="2:24" s="43" customFormat="1" ht="15" customHeight="1" x14ac:dyDescent="0.2">
      <c r="B6" s="282"/>
      <c r="C6" s="340" t="s">
        <v>38</v>
      </c>
      <c r="D6" s="340"/>
      <c r="E6" s="340"/>
      <c r="F6" s="340"/>
      <c r="G6" s="340"/>
      <c r="H6" s="340"/>
      <c r="I6" s="340"/>
      <c r="J6" s="340"/>
      <c r="K6" s="340"/>
      <c r="L6" s="340"/>
      <c r="M6" s="340"/>
      <c r="N6" s="340"/>
      <c r="O6" s="340"/>
      <c r="P6" s="340"/>
      <c r="Q6" s="340"/>
      <c r="R6" s="340"/>
      <c r="S6" s="340"/>
      <c r="T6" s="340"/>
      <c r="U6" s="340"/>
      <c r="V6" s="340"/>
      <c r="W6" s="340"/>
      <c r="X6" s="286"/>
    </row>
    <row r="7" spans="2:24" s="43" customFormat="1" ht="15" customHeight="1" x14ac:dyDescent="0.2">
      <c r="B7" s="282"/>
      <c r="C7" s="340"/>
      <c r="D7" s="340"/>
      <c r="E7" s="340"/>
      <c r="F7" s="340"/>
      <c r="G7" s="340"/>
      <c r="H7" s="340"/>
      <c r="I7" s="340"/>
      <c r="J7" s="340"/>
      <c r="K7" s="340"/>
      <c r="L7" s="340"/>
      <c r="M7" s="340"/>
      <c r="N7" s="340"/>
      <c r="O7" s="340"/>
      <c r="P7" s="340"/>
      <c r="Q7" s="340"/>
      <c r="R7" s="340"/>
      <c r="S7" s="340"/>
      <c r="T7" s="340"/>
      <c r="U7" s="340"/>
      <c r="V7" s="340"/>
      <c r="W7" s="340"/>
      <c r="X7" s="286"/>
    </row>
    <row r="8" spans="2:24" s="43" customFormat="1" ht="15" customHeight="1" x14ac:dyDescent="0.2">
      <c r="B8" s="282"/>
      <c r="C8" s="340"/>
      <c r="D8" s="340"/>
      <c r="E8" s="340"/>
      <c r="F8" s="340"/>
      <c r="G8" s="340"/>
      <c r="H8" s="340"/>
      <c r="I8" s="340"/>
      <c r="J8" s="340"/>
      <c r="K8" s="340"/>
      <c r="L8" s="340"/>
      <c r="M8" s="340"/>
      <c r="N8" s="340"/>
      <c r="O8" s="340"/>
      <c r="P8" s="340"/>
      <c r="Q8" s="340"/>
      <c r="R8" s="340"/>
      <c r="S8" s="340"/>
      <c r="T8" s="340"/>
      <c r="U8" s="340"/>
      <c r="V8" s="340"/>
      <c r="W8" s="340"/>
      <c r="X8" s="286"/>
    </row>
    <row r="9" spans="2:24" s="43" customFormat="1" ht="15" customHeight="1" x14ac:dyDescent="0.2">
      <c r="B9" s="282"/>
      <c r="C9" s="72"/>
      <c r="D9" s="72"/>
      <c r="E9" s="72"/>
      <c r="F9" s="72"/>
      <c r="G9" s="72"/>
      <c r="H9" s="72"/>
      <c r="I9" s="72"/>
      <c r="J9" s="72"/>
      <c r="K9" s="72"/>
      <c r="L9" s="72"/>
      <c r="M9" s="72"/>
      <c r="N9" s="72"/>
      <c r="O9" s="72"/>
      <c r="P9" s="72"/>
      <c r="Q9" s="72"/>
      <c r="R9" s="72"/>
      <c r="S9" s="72"/>
      <c r="T9" s="72"/>
      <c r="U9" s="72"/>
      <c r="V9" s="72"/>
      <c r="W9" s="72"/>
      <c r="X9" s="286"/>
    </row>
    <row r="10" spans="2:24" s="43" customFormat="1" ht="15" customHeight="1" x14ac:dyDescent="0.2">
      <c r="B10" s="282"/>
      <c r="C10" s="341" t="s">
        <v>135</v>
      </c>
      <c r="D10" s="341"/>
      <c r="E10" s="341"/>
      <c r="F10" s="341"/>
      <c r="G10" s="341"/>
      <c r="H10" s="341"/>
      <c r="I10" s="341"/>
      <c r="J10" s="341"/>
      <c r="K10" s="341"/>
      <c r="L10" s="341"/>
      <c r="M10" s="341"/>
      <c r="N10" s="341"/>
      <c r="O10" s="341"/>
      <c r="P10" s="341"/>
      <c r="Q10" s="341"/>
      <c r="R10" s="341"/>
      <c r="S10" s="341"/>
      <c r="T10" s="341"/>
      <c r="U10" s="341"/>
      <c r="V10" s="341"/>
      <c r="W10" s="341"/>
      <c r="X10" s="286"/>
    </row>
    <row r="11" spans="2:24" s="43" customFormat="1" ht="15" customHeight="1" x14ac:dyDescent="0.2">
      <c r="B11" s="282"/>
      <c r="C11" s="341"/>
      <c r="D11" s="341"/>
      <c r="E11" s="341"/>
      <c r="F11" s="341"/>
      <c r="G11" s="341"/>
      <c r="H11" s="341"/>
      <c r="I11" s="341"/>
      <c r="J11" s="341"/>
      <c r="K11" s="341"/>
      <c r="L11" s="341"/>
      <c r="M11" s="341"/>
      <c r="N11" s="341"/>
      <c r="O11" s="341"/>
      <c r="P11" s="341"/>
      <c r="Q11" s="341"/>
      <c r="R11" s="341"/>
      <c r="S11" s="341"/>
      <c r="T11" s="341"/>
      <c r="U11" s="341"/>
      <c r="V11" s="341"/>
      <c r="W11" s="341"/>
      <c r="X11" s="286"/>
    </row>
    <row r="12" spans="2:24" s="43" customFormat="1" ht="15" customHeight="1" x14ac:dyDescent="0.2">
      <c r="B12" s="282"/>
      <c r="C12" s="154"/>
      <c r="D12" s="154"/>
      <c r="E12" s="154"/>
      <c r="F12" s="154"/>
      <c r="G12" s="154"/>
      <c r="H12" s="154"/>
      <c r="I12" s="154"/>
      <c r="J12" s="154"/>
      <c r="K12" s="154"/>
      <c r="L12" s="154"/>
      <c r="M12" s="154"/>
      <c r="N12" s="154"/>
      <c r="O12" s="154"/>
      <c r="P12" s="154"/>
      <c r="Q12" s="154"/>
      <c r="R12" s="154"/>
      <c r="S12" s="154"/>
      <c r="T12" s="154"/>
      <c r="U12" s="154"/>
      <c r="V12" s="154"/>
      <c r="W12" s="154"/>
      <c r="X12" s="286"/>
    </row>
    <row r="13" spans="2:24" s="43" customFormat="1" ht="15" customHeight="1" x14ac:dyDescent="0.2">
      <c r="B13" s="282"/>
      <c r="C13" s="338" t="s">
        <v>70</v>
      </c>
      <c r="D13" s="338"/>
      <c r="E13" s="338"/>
      <c r="F13" s="338"/>
      <c r="G13" s="338"/>
      <c r="H13" s="338"/>
      <c r="I13" s="338"/>
      <c r="J13" s="338"/>
      <c r="K13" s="338"/>
      <c r="L13" s="338"/>
      <c r="M13" s="338"/>
      <c r="N13" s="338"/>
      <c r="O13" s="338"/>
      <c r="P13" s="338"/>
      <c r="Q13" s="338"/>
      <c r="R13" s="338"/>
      <c r="S13" s="338"/>
      <c r="T13" s="338"/>
      <c r="U13" s="338"/>
      <c r="V13" s="338"/>
      <c r="W13" s="338"/>
      <c r="X13" s="286"/>
    </row>
    <row r="14" spans="2:24" s="43" customFormat="1" ht="15" customHeight="1" x14ac:dyDescent="0.2">
      <c r="B14" s="282"/>
      <c r="C14" s="338"/>
      <c r="D14" s="338"/>
      <c r="E14" s="338"/>
      <c r="F14" s="338"/>
      <c r="G14" s="338"/>
      <c r="H14" s="338"/>
      <c r="I14" s="338"/>
      <c r="J14" s="338"/>
      <c r="K14" s="338"/>
      <c r="L14" s="338"/>
      <c r="M14" s="338"/>
      <c r="N14" s="338"/>
      <c r="O14" s="338"/>
      <c r="P14" s="338"/>
      <c r="Q14" s="338"/>
      <c r="R14" s="338"/>
      <c r="S14" s="338"/>
      <c r="T14" s="338"/>
      <c r="U14" s="338"/>
      <c r="V14" s="338"/>
      <c r="W14" s="338"/>
      <c r="X14" s="286"/>
    </row>
    <row r="15" spans="2:24" s="43" customFormat="1" ht="15" customHeight="1" x14ac:dyDescent="0.2">
      <c r="B15" s="282"/>
      <c r="C15" s="154"/>
      <c r="D15" s="154"/>
      <c r="E15" s="154"/>
      <c r="F15" s="154"/>
      <c r="G15" s="154"/>
      <c r="H15" s="154"/>
      <c r="I15" s="154"/>
      <c r="J15" s="154"/>
      <c r="K15" s="154"/>
      <c r="L15" s="154"/>
      <c r="M15" s="154"/>
      <c r="N15" s="154"/>
      <c r="O15" s="154"/>
      <c r="P15" s="154"/>
      <c r="Q15" s="154"/>
      <c r="R15" s="154"/>
      <c r="S15" s="154"/>
      <c r="T15" s="154"/>
      <c r="U15" s="154"/>
      <c r="V15" s="154"/>
      <c r="W15" s="154"/>
      <c r="X15" s="286"/>
    </row>
    <row r="16" spans="2:24" s="43" customFormat="1" ht="15" customHeight="1" x14ac:dyDescent="0.2">
      <c r="B16" s="282"/>
      <c r="C16" s="339" t="s">
        <v>83</v>
      </c>
      <c r="D16" s="339"/>
      <c r="E16" s="339"/>
      <c r="F16" s="339"/>
      <c r="G16" s="339"/>
      <c r="H16" s="339"/>
      <c r="I16" s="339"/>
      <c r="J16" s="339"/>
      <c r="K16" s="339"/>
      <c r="L16" s="339"/>
      <c r="M16" s="339"/>
      <c r="N16" s="339"/>
      <c r="O16" s="339"/>
      <c r="P16" s="339"/>
      <c r="Q16" s="339"/>
      <c r="R16" s="339"/>
      <c r="S16" s="339"/>
      <c r="T16" s="339"/>
      <c r="U16" s="339"/>
      <c r="V16" s="339"/>
      <c r="W16" s="339"/>
      <c r="X16" s="286"/>
    </row>
    <row r="17" spans="1:25" s="43" customFormat="1" ht="15" customHeight="1" x14ac:dyDescent="0.2">
      <c r="B17" s="282"/>
      <c r="C17" s="339"/>
      <c r="D17" s="339"/>
      <c r="E17" s="339"/>
      <c r="F17" s="339"/>
      <c r="G17" s="339"/>
      <c r="H17" s="339"/>
      <c r="I17" s="339"/>
      <c r="J17" s="339"/>
      <c r="K17" s="339"/>
      <c r="L17" s="339"/>
      <c r="M17" s="339"/>
      <c r="N17" s="339"/>
      <c r="O17" s="339"/>
      <c r="P17" s="339"/>
      <c r="Q17" s="339"/>
      <c r="R17" s="339"/>
      <c r="S17" s="339"/>
      <c r="T17" s="339"/>
      <c r="U17" s="339"/>
      <c r="V17" s="339"/>
      <c r="W17" s="339"/>
      <c r="X17" s="286"/>
    </row>
    <row r="18" spans="1:25" s="43" customFormat="1" ht="15" customHeight="1" x14ac:dyDescent="0.2">
      <c r="B18" s="282"/>
      <c r="C18" s="287"/>
      <c r="D18" s="287"/>
      <c r="E18" s="287"/>
      <c r="F18" s="287"/>
      <c r="G18" s="287"/>
      <c r="H18" s="287"/>
      <c r="I18" s="287"/>
      <c r="J18" s="287"/>
      <c r="K18" s="287"/>
      <c r="L18" s="287"/>
      <c r="M18" s="287"/>
      <c r="N18" s="287"/>
      <c r="O18" s="287"/>
      <c r="P18" s="287"/>
      <c r="Q18" s="287"/>
      <c r="R18" s="287"/>
      <c r="S18" s="287"/>
      <c r="T18" s="287"/>
      <c r="U18" s="287"/>
      <c r="V18" s="287"/>
      <c r="W18" s="287"/>
      <c r="X18" s="286"/>
    </row>
    <row r="19" spans="1:25" s="43" customFormat="1" ht="15" customHeight="1" x14ac:dyDescent="0.2">
      <c r="B19" s="282"/>
      <c r="C19" s="342" t="s">
        <v>84</v>
      </c>
      <c r="D19" s="342"/>
      <c r="E19" s="342"/>
      <c r="F19" s="342"/>
      <c r="G19" s="342"/>
      <c r="H19" s="342"/>
      <c r="I19" s="342"/>
      <c r="J19" s="342"/>
      <c r="K19" s="342"/>
      <c r="L19" s="342"/>
      <c r="M19" s="342"/>
      <c r="N19" s="342"/>
      <c r="O19" s="342"/>
      <c r="P19" s="342"/>
      <c r="Q19" s="342"/>
      <c r="R19" s="342"/>
      <c r="S19" s="342"/>
      <c r="T19" s="342"/>
      <c r="U19" s="342"/>
      <c r="V19" s="342"/>
      <c r="W19" s="342"/>
      <c r="X19" s="286"/>
    </row>
    <row r="20" spans="1:25" s="43" customFormat="1" ht="14.25" x14ac:dyDescent="0.2">
      <c r="B20" s="282"/>
      <c r="C20" s="288"/>
      <c r="D20" s="288"/>
      <c r="E20" s="288"/>
      <c r="F20" s="288"/>
      <c r="G20" s="288"/>
      <c r="H20" s="288"/>
      <c r="I20" s="288"/>
      <c r="J20" s="288"/>
      <c r="K20" s="288"/>
      <c r="L20" s="288"/>
      <c r="M20" s="288"/>
      <c r="N20" s="288"/>
      <c r="O20" s="288"/>
      <c r="P20" s="288"/>
      <c r="Q20" s="288"/>
      <c r="R20" s="288"/>
      <c r="S20" s="288"/>
      <c r="T20" s="288"/>
      <c r="U20" s="288"/>
      <c r="V20" s="288"/>
      <c r="W20" s="288"/>
      <c r="X20" s="286"/>
    </row>
    <row r="21" spans="1:25" s="7" customFormat="1" ht="15" customHeight="1" x14ac:dyDescent="0.2">
      <c r="A21" s="195"/>
      <c r="B21" s="220"/>
      <c r="C21" s="85"/>
      <c r="D21" s="85"/>
      <c r="E21" s="85"/>
      <c r="F21" s="85"/>
      <c r="G21" s="85"/>
      <c r="H21" s="85"/>
      <c r="I21" s="85"/>
      <c r="J21" s="200"/>
      <c r="K21" s="200"/>
      <c r="L21" s="337" t="str">
        <f>HYPERLINK("#Add_Instructions!A1","            Next            ")</f>
        <v xml:space="preserve">            Next            </v>
      </c>
      <c r="M21" s="337"/>
      <c r="N21" s="337"/>
      <c r="O21" s="69"/>
      <c r="P21" s="116"/>
      <c r="Q21" s="116"/>
      <c r="R21" s="116"/>
      <c r="S21" s="116"/>
      <c r="T21" s="116"/>
      <c r="U21" s="116"/>
      <c r="V21" s="116"/>
      <c r="W21" s="116"/>
      <c r="X21" s="115"/>
      <c r="Y21" s="95"/>
    </row>
    <row r="22" spans="1:25" s="7" customFormat="1" ht="15" customHeight="1" x14ac:dyDescent="0.25">
      <c r="A22" s="195"/>
      <c r="B22" s="221"/>
      <c r="C22" s="36"/>
      <c r="D22" s="37"/>
      <c r="E22" s="37"/>
      <c r="F22" s="37"/>
      <c r="G22" s="37"/>
      <c r="H22" s="37"/>
      <c r="I22" s="37"/>
      <c r="J22" s="37"/>
      <c r="K22" s="37"/>
      <c r="L22" s="37"/>
      <c r="M22" s="37"/>
      <c r="N22" s="37"/>
      <c r="O22" s="37"/>
      <c r="P22" s="37"/>
      <c r="Q22" s="37"/>
      <c r="R22" s="37"/>
      <c r="S22" s="37"/>
      <c r="T22" s="37"/>
      <c r="U22" s="37"/>
      <c r="V22" s="37"/>
      <c r="W22" s="222"/>
      <c r="X22" s="223"/>
    </row>
    <row r="24" spans="1:25" s="43" customFormat="1" ht="6" customHeight="1" x14ac:dyDescent="0.2">
      <c r="B24" s="217"/>
      <c r="C24" s="290"/>
      <c r="D24" s="41"/>
      <c r="E24" s="41"/>
      <c r="F24" s="41"/>
      <c r="G24" s="41"/>
      <c r="H24" s="41"/>
      <c r="I24" s="41"/>
      <c r="J24" s="41"/>
      <c r="K24" s="41"/>
      <c r="L24" s="41"/>
      <c r="M24" s="41"/>
      <c r="N24" s="41"/>
      <c r="O24" s="41"/>
      <c r="P24" s="41"/>
      <c r="Q24" s="41"/>
      <c r="R24" s="41"/>
      <c r="S24" s="41"/>
      <c r="T24" s="41"/>
      <c r="U24" s="41"/>
      <c r="V24" s="41"/>
      <c r="W24" s="41"/>
      <c r="X24" s="218"/>
    </row>
    <row r="25" spans="1:25" s="43" customFormat="1" ht="15" customHeight="1" x14ac:dyDescent="0.2">
      <c r="B25" s="219"/>
      <c r="C25" s="317" t="s">
        <v>89</v>
      </c>
      <c r="D25" s="52"/>
      <c r="E25" s="52"/>
      <c r="F25" s="52"/>
      <c r="G25" s="52"/>
      <c r="H25" s="52"/>
      <c r="I25" s="52"/>
      <c r="J25" s="52"/>
      <c r="K25" s="52"/>
      <c r="L25" s="52"/>
      <c r="M25" s="52"/>
      <c r="N25" s="52"/>
      <c r="O25" s="52"/>
      <c r="P25" s="52"/>
      <c r="Q25" s="52"/>
      <c r="R25" s="52"/>
      <c r="S25" s="52"/>
      <c r="T25" s="52"/>
      <c r="U25" s="52"/>
      <c r="V25" s="52"/>
      <c r="W25" s="52"/>
      <c r="X25" s="289"/>
    </row>
    <row r="26" spans="1:25" s="43" customFormat="1" ht="15" customHeight="1" x14ac:dyDescent="0.2">
      <c r="B26" s="219"/>
      <c r="C26" s="335" t="s">
        <v>138</v>
      </c>
      <c r="D26" s="335"/>
      <c r="E26" s="335"/>
      <c r="F26" s="335"/>
      <c r="G26" s="335"/>
      <c r="H26" s="335"/>
      <c r="I26" s="335"/>
      <c r="J26" s="335"/>
      <c r="K26" s="335"/>
      <c r="L26" s="335"/>
      <c r="M26" s="335"/>
      <c r="N26" s="335"/>
      <c r="O26" s="335"/>
      <c r="P26" s="335"/>
      <c r="Q26" s="335"/>
      <c r="R26" s="335"/>
      <c r="S26" s="335"/>
      <c r="T26" s="335"/>
      <c r="U26" s="335"/>
      <c r="V26" s="335"/>
      <c r="W26" s="335"/>
      <c r="X26" s="274"/>
    </row>
    <row r="27" spans="1:25" s="43" customFormat="1" ht="15" customHeight="1" x14ac:dyDescent="0.2">
      <c r="B27" s="273"/>
      <c r="C27" s="335"/>
      <c r="D27" s="335"/>
      <c r="E27" s="335"/>
      <c r="F27" s="335"/>
      <c r="G27" s="335"/>
      <c r="H27" s="335"/>
      <c r="I27" s="335"/>
      <c r="J27" s="335"/>
      <c r="K27" s="335"/>
      <c r="L27" s="335"/>
      <c r="M27" s="335"/>
      <c r="N27" s="335"/>
      <c r="O27" s="335"/>
      <c r="P27" s="335"/>
      <c r="Q27" s="335"/>
      <c r="R27" s="335"/>
      <c r="S27" s="335"/>
      <c r="T27" s="335"/>
      <c r="U27" s="335"/>
      <c r="V27" s="335"/>
      <c r="W27" s="335"/>
      <c r="X27" s="274"/>
    </row>
    <row r="28" spans="1:25" s="43" customFormat="1" ht="15" customHeight="1" x14ac:dyDescent="0.2">
      <c r="B28" s="273"/>
      <c r="C28" s="335"/>
      <c r="D28" s="335"/>
      <c r="E28" s="335"/>
      <c r="F28" s="335"/>
      <c r="G28" s="335"/>
      <c r="H28" s="335"/>
      <c r="I28" s="335"/>
      <c r="J28" s="335"/>
      <c r="K28" s="335"/>
      <c r="L28" s="335"/>
      <c r="M28" s="335"/>
      <c r="N28" s="335"/>
      <c r="O28" s="335"/>
      <c r="P28" s="335"/>
      <c r="Q28" s="335"/>
      <c r="R28" s="335"/>
      <c r="S28" s="335"/>
      <c r="T28" s="335"/>
      <c r="U28" s="335"/>
      <c r="V28" s="335"/>
      <c r="W28" s="335"/>
      <c r="X28" s="274"/>
    </row>
    <row r="29" spans="1:25" s="43" customFormat="1" ht="15" customHeight="1" x14ac:dyDescent="0.2">
      <c r="B29" s="273"/>
      <c r="C29" s="335"/>
      <c r="D29" s="335"/>
      <c r="E29" s="335"/>
      <c r="F29" s="335"/>
      <c r="G29" s="335"/>
      <c r="H29" s="335"/>
      <c r="I29" s="335"/>
      <c r="J29" s="335"/>
      <c r="K29" s="335"/>
      <c r="L29" s="335"/>
      <c r="M29" s="335"/>
      <c r="N29" s="335"/>
      <c r="O29" s="335"/>
      <c r="P29" s="335"/>
      <c r="Q29" s="335"/>
      <c r="R29" s="335"/>
      <c r="S29" s="335"/>
      <c r="T29" s="335"/>
      <c r="U29" s="335"/>
      <c r="V29" s="335"/>
      <c r="W29" s="335"/>
      <c r="X29" s="274"/>
    </row>
    <row r="30" spans="1:25" s="43" customFormat="1" ht="15" customHeight="1" x14ac:dyDescent="0.2">
      <c r="B30" s="273"/>
      <c r="C30" s="335"/>
      <c r="D30" s="335"/>
      <c r="E30" s="335"/>
      <c r="F30" s="335"/>
      <c r="G30" s="335"/>
      <c r="H30" s="335"/>
      <c r="I30" s="335"/>
      <c r="J30" s="335"/>
      <c r="K30" s="335"/>
      <c r="L30" s="335"/>
      <c r="M30" s="335"/>
      <c r="N30" s="335"/>
      <c r="O30" s="335"/>
      <c r="P30" s="335"/>
      <c r="Q30" s="335"/>
      <c r="R30" s="335"/>
      <c r="S30" s="335"/>
      <c r="T30" s="335"/>
      <c r="U30" s="335"/>
      <c r="V30" s="335"/>
      <c r="W30" s="335"/>
      <c r="X30" s="274"/>
    </row>
    <row r="31" spans="1:25" s="43" customFormat="1" ht="15" customHeight="1" x14ac:dyDescent="0.2">
      <c r="B31" s="273"/>
      <c r="C31" s="335"/>
      <c r="D31" s="335"/>
      <c r="E31" s="335"/>
      <c r="F31" s="335"/>
      <c r="G31" s="335"/>
      <c r="H31" s="335"/>
      <c r="I31" s="335"/>
      <c r="J31" s="335"/>
      <c r="K31" s="335"/>
      <c r="L31" s="335"/>
      <c r="M31" s="335"/>
      <c r="N31" s="335"/>
      <c r="O31" s="335"/>
      <c r="P31" s="335"/>
      <c r="Q31" s="335"/>
      <c r="R31" s="335"/>
      <c r="S31" s="335"/>
      <c r="T31" s="335"/>
      <c r="U31" s="335"/>
      <c r="V31" s="335"/>
      <c r="W31" s="335"/>
      <c r="X31" s="274"/>
    </row>
    <row r="32" spans="1:25" s="43" customFormat="1" ht="6" customHeight="1" x14ac:dyDescent="0.2">
      <c r="B32" s="275"/>
      <c r="C32" s="276"/>
      <c r="D32" s="276"/>
      <c r="E32" s="276"/>
      <c r="F32" s="276"/>
      <c r="G32" s="276"/>
      <c r="H32" s="276"/>
      <c r="I32" s="276"/>
      <c r="J32" s="276"/>
      <c r="K32" s="276"/>
      <c r="L32" s="276"/>
      <c r="M32" s="276"/>
      <c r="N32" s="276"/>
      <c r="O32" s="276"/>
      <c r="P32" s="276"/>
      <c r="Q32" s="276"/>
      <c r="R32" s="276"/>
      <c r="S32" s="276"/>
      <c r="T32" s="276"/>
      <c r="U32" s="276"/>
      <c r="V32" s="276"/>
      <c r="W32" s="276"/>
      <c r="X32" s="277"/>
    </row>
  </sheetData>
  <sheetProtection algorithmName="SHA-512" hashValue="InWshLR7odscJIol/78/VTarkMz3X4DJRbVPumjggKx7UwiCu7jx1XAV7cflIm+MUqMfFIY89/h2WTEzggT4ng==" saltValue="5rbk8+UbATrWaat9sGt9Cw==" spinCount="100000" sheet="1" objects="1" scenarios="1"/>
  <mergeCells count="8">
    <mergeCell ref="C26:W31"/>
    <mergeCell ref="B2:X2"/>
    <mergeCell ref="L21:N21"/>
    <mergeCell ref="C13:W14"/>
    <mergeCell ref="C16:W17"/>
    <mergeCell ref="C6:W8"/>
    <mergeCell ref="C10:W11"/>
    <mergeCell ref="C19:W19"/>
  </mergeCells>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4"/>
  </sheetPr>
  <dimension ref="A1:AW122"/>
  <sheetViews>
    <sheetView showGridLines="0" showRowColHeaders="0" zoomScaleNormal="100" zoomScaleSheetLayoutView="70" workbookViewId="0">
      <selection activeCell="L18" sqref="L18:W22"/>
    </sheetView>
  </sheetViews>
  <sheetFormatPr defaultRowHeight="15" customHeight="1" x14ac:dyDescent="0.25"/>
  <cols>
    <col min="1" max="1" width="3.7109375" customWidth="1"/>
    <col min="2" max="2" width="5.7109375" customWidth="1"/>
    <col min="3" max="3" width="21.5703125" customWidth="1"/>
    <col min="4" max="4" width="7.28515625" bestFit="1" customWidth="1"/>
    <col min="5" max="5" width="9.140625" customWidth="1"/>
    <col min="6" max="6" width="10.28515625" customWidth="1"/>
    <col min="7" max="7" width="6.28515625" bestFit="1" customWidth="1"/>
    <col min="8" max="8" width="7.28515625" bestFit="1" customWidth="1"/>
    <col min="9" max="9" width="9.140625" customWidth="1"/>
    <col min="10" max="10" width="10.28515625" customWidth="1"/>
    <col min="11" max="11" width="6.28515625" customWidth="1"/>
    <col min="12" max="12" width="3.28515625" customWidth="1"/>
    <col min="13" max="13" width="7" customWidth="1"/>
    <col min="14" max="14" width="1.42578125" customWidth="1"/>
    <col min="15" max="15" width="7.42578125" bestFit="1" customWidth="1"/>
    <col min="16" max="16" width="3.28515625" customWidth="1"/>
    <col min="17" max="17" width="18.42578125" customWidth="1"/>
    <col min="18" max="19" width="6.85546875" customWidth="1"/>
    <col min="20" max="21" width="0.85546875" customWidth="1"/>
    <col min="22" max="23" width="6.85546875" customWidth="1"/>
    <col min="24" max="24" width="0.85546875" customWidth="1"/>
    <col min="25" max="25" width="9.140625" customWidth="1"/>
  </cols>
  <sheetData>
    <row r="1" spans="2:49" s="43" customFormat="1" ht="15" customHeight="1" x14ac:dyDescent="0.2">
      <c r="D1" s="211"/>
      <c r="E1" s="211"/>
      <c r="G1" s="211"/>
      <c r="H1" s="125"/>
      <c r="I1" s="125"/>
      <c r="J1" s="65"/>
      <c r="K1" s="125"/>
      <c r="L1" s="65"/>
      <c r="M1" s="65"/>
      <c r="N1" s="65"/>
      <c r="O1" s="125"/>
      <c r="P1" s="65"/>
      <c r="Q1" s="65"/>
      <c r="R1" s="65"/>
      <c r="X1" s="58"/>
      <c r="Y1" s="100"/>
    </row>
    <row r="2" spans="2:49" s="65" customFormat="1" ht="20.100000000000001" customHeight="1" x14ac:dyDescent="0.25">
      <c r="B2" s="336" t="s">
        <v>113</v>
      </c>
      <c r="C2" s="336"/>
      <c r="D2" s="336"/>
      <c r="E2" s="336"/>
      <c r="F2" s="336"/>
      <c r="G2" s="336"/>
      <c r="H2" s="336"/>
      <c r="I2" s="336"/>
      <c r="J2" s="336"/>
      <c r="K2" s="336"/>
      <c r="L2" s="336"/>
      <c r="M2" s="336"/>
      <c r="N2" s="336"/>
      <c r="O2" s="336"/>
      <c r="P2" s="336"/>
      <c r="Q2" s="336"/>
      <c r="R2" s="336"/>
      <c r="S2" s="336"/>
      <c r="T2" s="336"/>
      <c r="U2" s="336"/>
      <c r="V2" s="336"/>
      <c r="W2" s="336"/>
      <c r="X2" s="150"/>
      <c r="Y2" s="59"/>
    </row>
    <row r="3" spans="2:49" s="66" customFormat="1" ht="15" customHeight="1" x14ac:dyDescent="0.25">
      <c r="B3" s="59"/>
      <c r="C3" s="59"/>
      <c r="D3" s="49"/>
      <c r="E3" s="49"/>
      <c r="F3" s="59"/>
      <c r="G3" s="49"/>
      <c r="H3" s="49"/>
      <c r="I3" s="49"/>
      <c r="J3" s="59"/>
      <c r="K3" s="49"/>
      <c r="L3" s="59"/>
      <c r="M3" s="59"/>
      <c r="N3" s="59"/>
      <c r="O3" s="49"/>
      <c r="P3" s="59"/>
      <c r="Q3" s="59"/>
      <c r="R3" s="59"/>
      <c r="S3" s="59"/>
      <c r="T3" s="59"/>
      <c r="U3" s="59"/>
      <c r="V3" s="59"/>
      <c r="W3" s="59"/>
      <c r="X3" s="59"/>
      <c r="Y3" s="98"/>
      <c r="Z3" s="59"/>
    </row>
    <row r="4" spans="2:49" s="212" customFormat="1" ht="20.100000000000001" customHeight="1" x14ac:dyDescent="0.25">
      <c r="B4" s="174" t="s">
        <v>29</v>
      </c>
      <c r="C4" s="117"/>
      <c r="D4" s="118"/>
      <c r="E4" s="118"/>
      <c r="F4" s="420" t="str">
        <f>IF(Add_Instructions!H37="","",Add_Instructions!H37)</f>
        <v/>
      </c>
      <c r="G4" s="421"/>
      <c r="H4" s="421"/>
      <c r="I4" s="421"/>
      <c r="J4" s="421"/>
      <c r="K4" s="421"/>
      <c r="L4" s="421"/>
      <c r="M4" s="421"/>
      <c r="N4" s="421"/>
      <c r="O4" s="421"/>
      <c r="P4" s="421"/>
      <c r="Q4" s="421"/>
      <c r="R4" s="421"/>
      <c r="S4" s="421"/>
      <c r="T4" s="421"/>
      <c r="U4" s="421"/>
      <c r="V4" s="421"/>
      <c r="W4" s="422"/>
      <c r="X4" s="114"/>
      <c r="Y4" s="83"/>
      <c r="Z4" s="82"/>
      <c r="AA4" s="82"/>
      <c r="AB4" s="82"/>
      <c r="AC4" s="82"/>
      <c r="AD4" s="82"/>
      <c r="AF4" s="76"/>
      <c r="AG4" s="76"/>
      <c r="AH4" s="76"/>
      <c r="AI4" s="76"/>
      <c r="AJ4" s="76"/>
      <c r="AK4" s="76"/>
      <c r="AL4" s="76"/>
      <c r="AM4" s="76"/>
      <c r="AN4" s="76"/>
      <c r="AO4" s="76"/>
      <c r="AP4" s="76"/>
      <c r="AQ4" s="76"/>
      <c r="AR4" s="76"/>
      <c r="AS4" s="76"/>
      <c r="AT4" s="76"/>
      <c r="AU4" s="76"/>
      <c r="AV4" s="76"/>
      <c r="AW4" s="76"/>
    </row>
    <row r="5" spans="2:49" s="212" customFormat="1" ht="15" customHeight="1" x14ac:dyDescent="0.25">
      <c r="B5" s="77"/>
      <c r="C5" s="77"/>
      <c r="D5" s="122"/>
      <c r="E5" s="122"/>
      <c r="F5" s="97"/>
      <c r="G5" s="122"/>
      <c r="H5" s="122"/>
      <c r="I5" s="122"/>
      <c r="J5" s="97"/>
      <c r="K5" s="122"/>
      <c r="L5" s="97"/>
      <c r="M5" s="97"/>
      <c r="N5" s="97"/>
      <c r="O5" s="122"/>
      <c r="P5" s="97"/>
      <c r="Q5" s="97"/>
      <c r="R5" s="97"/>
      <c r="S5" s="97"/>
      <c r="T5" s="97"/>
      <c r="U5" s="97"/>
      <c r="V5" s="97"/>
      <c r="W5" s="97"/>
      <c r="X5" s="97"/>
      <c r="Y5" s="84"/>
      <c r="Z5" s="77"/>
      <c r="AA5" s="77"/>
      <c r="AB5" s="77"/>
      <c r="AC5" s="77"/>
      <c r="AD5" s="77"/>
      <c r="AE5" s="77"/>
      <c r="AF5" s="76"/>
      <c r="AG5" s="76"/>
      <c r="AH5" s="76"/>
      <c r="AI5" s="76"/>
      <c r="AJ5" s="76"/>
      <c r="AK5" s="76"/>
      <c r="AL5" s="76"/>
      <c r="AM5" s="76"/>
      <c r="AN5" s="76"/>
      <c r="AO5" s="76"/>
      <c r="AP5" s="76"/>
      <c r="AQ5" s="76"/>
      <c r="AR5" s="76"/>
      <c r="AS5" s="76"/>
      <c r="AT5" s="76"/>
      <c r="AU5" s="76"/>
      <c r="AV5" s="76"/>
      <c r="AW5" s="76"/>
    </row>
    <row r="6" spans="2:49" s="212" customFormat="1" ht="20.100000000000001" customHeight="1" x14ac:dyDescent="0.25">
      <c r="B6" s="418" t="s">
        <v>27</v>
      </c>
      <c r="C6" s="418"/>
      <c r="D6" s="418"/>
      <c r="E6" s="419"/>
      <c r="F6" s="420" t="str">
        <f>IF(Add_Instructions!H39="","",Add_Instructions!H39)</f>
        <v/>
      </c>
      <c r="G6" s="421"/>
      <c r="H6" s="421"/>
      <c r="I6" s="421"/>
      <c r="J6" s="421"/>
      <c r="K6" s="421"/>
      <c r="L6" s="421"/>
      <c r="M6" s="421"/>
      <c r="N6" s="421"/>
      <c r="O6" s="421"/>
      <c r="P6" s="421"/>
      <c r="Q6" s="421"/>
      <c r="R6" s="421"/>
      <c r="S6" s="421"/>
      <c r="T6" s="421"/>
      <c r="U6" s="421"/>
      <c r="V6" s="421"/>
      <c r="W6" s="422"/>
      <c r="X6" s="114"/>
      <c r="Y6" s="83"/>
      <c r="Z6" s="81"/>
      <c r="AA6" s="81"/>
      <c r="AB6" s="81"/>
      <c r="AC6" s="81"/>
      <c r="AD6" s="81"/>
      <c r="AF6" s="76"/>
      <c r="AG6" s="76"/>
      <c r="AH6" s="76"/>
      <c r="AI6" s="76"/>
      <c r="AJ6" s="76"/>
      <c r="AK6" s="76"/>
      <c r="AL6" s="76"/>
      <c r="AM6" s="76"/>
      <c r="AN6" s="76"/>
      <c r="AO6" s="76"/>
      <c r="AP6" s="76"/>
      <c r="AQ6" s="76"/>
      <c r="AR6" s="76"/>
      <c r="AS6" s="76"/>
      <c r="AT6" s="76"/>
      <c r="AU6" s="76"/>
      <c r="AV6" s="76"/>
      <c r="AW6" s="76"/>
    </row>
    <row r="7" spans="2:49" s="58" customFormat="1" ht="15" customHeight="1" x14ac:dyDescent="0.2">
      <c r="C7" s="49"/>
      <c r="D7" s="49"/>
      <c r="E7" s="49"/>
      <c r="F7" s="49"/>
      <c r="G7" s="49"/>
      <c r="H7" s="49"/>
      <c r="I7" s="49"/>
      <c r="J7" s="49"/>
      <c r="K7" s="49"/>
      <c r="L7" s="66"/>
      <c r="M7" s="66"/>
      <c r="N7" s="66"/>
      <c r="O7" s="126"/>
      <c r="P7" s="66"/>
      <c r="Q7" s="66"/>
      <c r="R7" s="66"/>
      <c r="Y7" s="101"/>
    </row>
    <row r="8" spans="2:49" s="65" customFormat="1" ht="20.100000000000001" customHeight="1" x14ac:dyDescent="0.25">
      <c r="B8" s="148" t="s">
        <v>22</v>
      </c>
      <c r="C8" s="148"/>
      <c r="D8" s="149"/>
      <c r="E8" s="149"/>
      <c r="F8" s="149"/>
      <c r="G8" s="149"/>
      <c r="H8" s="149"/>
      <c r="I8" s="149"/>
      <c r="J8" s="149"/>
      <c r="K8" s="149"/>
      <c r="L8" s="149"/>
      <c r="M8" s="149"/>
      <c r="N8" s="149"/>
      <c r="O8" s="149"/>
      <c r="P8" s="149"/>
      <c r="Q8" s="149"/>
      <c r="R8" s="149"/>
      <c r="S8" s="149"/>
      <c r="T8" s="149"/>
      <c r="U8" s="149"/>
      <c r="V8" s="149"/>
      <c r="W8" s="149"/>
      <c r="X8" s="151"/>
      <c r="Y8" s="102"/>
    </row>
    <row r="9" spans="2:49" s="66" customFormat="1" ht="9" customHeight="1" x14ac:dyDescent="0.25">
      <c r="B9" s="121"/>
      <c r="C9" s="121"/>
      <c r="D9" s="24"/>
      <c r="E9" s="24"/>
      <c r="F9" s="24"/>
      <c r="G9" s="24"/>
      <c r="H9" s="24"/>
      <c r="I9" s="24"/>
      <c r="J9" s="24"/>
      <c r="K9" s="24"/>
      <c r="L9" s="24"/>
      <c r="M9" s="24"/>
      <c r="N9" s="24"/>
      <c r="O9" s="24"/>
      <c r="P9" s="24"/>
      <c r="Q9" s="24"/>
      <c r="R9" s="24"/>
      <c r="S9" s="24"/>
      <c r="T9" s="24"/>
      <c r="U9" s="24"/>
      <c r="V9" s="24"/>
      <c r="W9" s="24"/>
      <c r="X9" s="24"/>
      <c r="Y9" s="124"/>
    </row>
    <row r="10" spans="2:49" s="66" customFormat="1" ht="15.75" customHeight="1" x14ac:dyDescent="0.25">
      <c r="B10" s="121"/>
      <c r="C10" s="175" t="s">
        <v>39</v>
      </c>
      <c r="D10" s="24"/>
      <c r="E10" s="24"/>
      <c r="F10" s="24"/>
      <c r="G10" s="24"/>
      <c r="H10" s="24"/>
      <c r="I10" s="24"/>
      <c r="J10" s="24"/>
      <c r="K10" s="24"/>
      <c r="L10" s="24"/>
      <c r="M10" s="24"/>
      <c r="N10" s="24"/>
      <c r="O10" s="24"/>
      <c r="P10" s="401" t="s">
        <v>69</v>
      </c>
      <c r="Q10" s="402"/>
      <c r="R10" s="402"/>
      <c r="S10" s="402"/>
      <c r="T10" s="402"/>
      <c r="U10" s="402"/>
      <c r="V10" s="402"/>
      <c r="W10" s="403"/>
      <c r="X10" s="147"/>
      <c r="Y10" s="325"/>
    </row>
    <row r="11" spans="2:49" s="66" customFormat="1" ht="15.75" x14ac:dyDescent="0.25">
      <c r="B11" s="121"/>
      <c r="C11" s="121"/>
      <c r="D11" s="24"/>
      <c r="E11" s="24"/>
      <c r="F11" s="24"/>
      <c r="G11" s="24"/>
      <c r="H11" s="24"/>
      <c r="I11" s="24"/>
      <c r="J11" s="24"/>
      <c r="K11" s="24"/>
      <c r="L11" s="24"/>
      <c r="M11" s="24"/>
      <c r="N11" s="24"/>
      <c r="O11" s="24"/>
      <c r="P11" s="404"/>
      <c r="Q11" s="405"/>
      <c r="R11" s="405"/>
      <c r="S11" s="405"/>
      <c r="T11" s="405"/>
      <c r="U11" s="405"/>
      <c r="V11" s="405"/>
      <c r="W11" s="406"/>
      <c r="X11" s="147"/>
      <c r="Y11" s="325"/>
    </row>
    <row r="12" spans="2:49" s="66" customFormat="1" ht="15.75" customHeight="1" x14ac:dyDescent="0.25">
      <c r="B12" s="121"/>
      <c r="C12" s="411" t="s">
        <v>17</v>
      </c>
      <c r="D12" s="411"/>
      <c r="E12" s="411"/>
      <c r="F12" s="213" t="str">
        <f>REPT("█",G22*100/2.5)</f>
        <v/>
      </c>
      <c r="G12" s="214"/>
      <c r="H12" s="214"/>
      <c r="I12" s="214"/>
      <c r="J12" s="214"/>
      <c r="K12" s="214"/>
      <c r="L12" s="214"/>
      <c r="M12" s="214"/>
      <c r="N12" s="214"/>
      <c r="O12" s="177">
        <f>G22</f>
        <v>0</v>
      </c>
      <c r="P12" s="404"/>
      <c r="Q12" s="405"/>
      <c r="R12" s="405"/>
      <c r="S12" s="405"/>
      <c r="T12" s="405"/>
      <c r="U12" s="405"/>
      <c r="V12" s="405"/>
      <c r="W12" s="406"/>
      <c r="X12" s="147"/>
      <c r="Y12" s="325"/>
    </row>
    <row r="13" spans="2:49" s="66" customFormat="1" ht="15.75" x14ac:dyDescent="0.25">
      <c r="B13" s="121"/>
      <c r="C13" s="121"/>
      <c r="D13" s="24"/>
      <c r="E13" s="24"/>
      <c r="F13" s="24"/>
      <c r="G13" s="24"/>
      <c r="H13" s="24"/>
      <c r="I13" s="24"/>
      <c r="J13" s="24"/>
      <c r="K13" s="24"/>
      <c r="L13" s="24"/>
      <c r="M13" s="24"/>
      <c r="N13" s="24"/>
      <c r="O13" s="24"/>
      <c r="P13" s="404"/>
      <c r="Q13" s="405"/>
      <c r="R13" s="405"/>
      <c r="S13" s="405"/>
      <c r="T13" s="405"/>
      <c r="U13" s="405"/>
      <c r="V13" s="405"/>
      <c r="W13" s="406"/>
      <c r="X13" s="147"/>
      <c r="Y13" s="325"/>
    </row>
    <row r="14" spans="2:49" s="66" customFormat="1" ht="16.5" x14ac:dyDescent="0.25">
      <c r="B14" s="121"/>
      <c r="C14" s="412" t="s">
        <v>19</v>
      </c>
      <c r="D14" s="412"/>
      <c r="E14" s="412"/>
      <c r="F14" s="215" t="str">
        <f>REPT("█",K22*100/2.5)</f>
        <v/>
      </c>
      <c r="G14" s="216"/>
      <c r="H14" s="216"/>
      <c r="I14" s="216"/>
      <c r="J14" s="216"/>
      <c r="K14" s="216"/>
      <c r="L14" s="216"/>
      <c r="M14" s="216"/>
      <c r="N14" s="216"/>
      <c r="O14" s="178">
        <f>K22</f>
        <v>0</v>
      </c>
      <c r="P14" s="404"/>
      <c r="Q14" s="405"/>
      <c r="R14" s="405"/>
      <c r="S14" s="405"/>
      <c r="T14" s="405"/>
      <c r="U14" s="405"/>
      <c r="V14" s="405"/>
      <c r="W14" s="406"/>
      <c r="X14" s="147"/>
      <c r="Y14" s="325"/>
    </row>
    <row r="15" spans="2:49" s="66" customFormat="1" ht="15.75" customHeight="1" x14ac:dyDescent="0.25">
      <c r="B15" s="121"/>
      <c r="C15" s="121"/>
      <c r="D15" s="24"/>
      <c r="E15" s="24"/>
      <c r="F15" s="24"/>
      <c r="G15" s="24"/>
      <c r="H15" s="24"/>
      <c r="I15" s="24"/>
      <c r="J15" s="24"/>
      <c r="K15" s="24"/>
      <c r="L15" s="24"/>
      <c r="M15" s="24"/>
      <c r="N15" s="24"/>
      <c r="O15" s="24"/>
      <c r="P15" s="407"/>
      <c r="Q15" s="408"/>
      <c r="R15" s="408"/>
      <c r="S15" s="408"/>
      <c r="T15" s="408"/>
      <c r="U15" s="408"/>
      <c r="V15" s="408"/>
      <c r="W15" s="409"/>
      <c r="X15" s="147"/>
      <c r="Y15" s="325"/>
    </row>
    <row r="16" spans="2:49" s="58" customFormat="1" ht="9" customHeight="1" x14ac:dyDescent="0.2">
      <c r="C16" s="50"/>
      <c r="D16" s="24"/>
      <c r="E16" s="24"/>
      <c r="F16" s="24"/>
      <c r="G16" s="24"/>
      <c r="H16" s="24"/>
      <c r="I16" s="24"/>
      <c r="J16" s="24"/>
      <c r="K16" s="24"/>
      <c r="L16" s="66"/>
      <c r="M16" s="66"/>
      <c r="N16" s="66"/>
      <c r="O16" s="126"/>
      <c r="P16" s="66"/>
      <c r="Q16" s="66"/>
      <c r="R16" s="66"/>
      <c r="Y16" s="325"/>
    </row>
    <row r="17" spans="1:25" s="43" customFormat="1" ht="20.100000000000001" customHeight="1" x14ac:dyDescent="0.2">
      <c r="C17" s="138" t="s">
        <v>67</v>
      </c>
      <c r="D17" s="415" t="s">
        <v>17</v>
      </c>
      <c r="E17" s="416"/>
      <c r="F17" s="416"/>
      <c r="G17" s="417"/>
      <c r="H17" s="415" t="s">
        <v>19</v>
      </c>
      <c r="I17" s="416"/>
      <c r="J17" s="416"/>
      <c r="K17" s="417"/>
      <c r="L17" s="423" t="s">
        <v>53</v>
      </c>
      <c r="M17" s="424"/>
      <c r="N17" s="424"/>
      <c r="O17" s="424"/>
      <c r="P17" s="424"/>
      <c r="Q17" s="424"/>
      <c r="R17" s="424"/>
      <c r="S17" s="424"/>
      <c r="T17" s="424"/>
      <c r="U17" s="424"/>
      <c r="V17" s="424"/>
      <c r="W17" s="425"/>
      <c r="X17" s="152"/>
      <c r="Y17" s="325"/>
    </row>
    <row r="18" spans="1:25" s="53" customFormat="1" ht="20.100000000000001" customHeight="1" x14ac:dyDescent="0.2">
      <c r="A18" s="43"/>
      <c r="B18" s="43"/>
      <c r="C18" s="165" t="str">
        <f>ControlP!G4</f>
        <v>People</v>
      </c>
      <c r="D18" s="159" t="str">
        <f>ControlP!J4&amp;" / "&amp;ControlP!H4</f>
        <v>0 / 8</v>
      </c>
      <c r="E18" s="414" t="str">
        <f>REPT("█",G18*100/8)</f>
        <v/>
      </c>
      <c r="F18" s="414"/>
      <c r="G18" s="166">
        <f>ControlP!J4/ControlP!H4</f>
        <v>0</v>
      </c>
      <c r="H18" s="159" t="str">
        <f>ControlP!K4&amp;" / "&amp;ControlP!I4</f>
        <v>0 / 3</v>
      </c>
      <c r="I18" s="413" t="str">
        <f>REPT("█",K18*100/8)</f>
        <v/>
      </c>
      <c r="J18" s="413"/>
      <c r="K18" s="166">
        <f>ControlP!K4/ControlP!I4</f>
        <v>0</v>
      </c>
      <c r="L18" s="433" t="str">
        <f>IF(OR(People!M27=0,RecordK!M30=0,InternalC!M23=0,(AND(Systems!M24=0,Systems1!M19=0))),"",IF(AND(G22=100%,K22=100%),ControlP!H12,VLOOKUP(G22,ControlP!$G$10:$K$12,2,1)))</f>
        <v/>
      </c>
      <c r="M18" s="434"/>
      <c r="N18" s="434"/>
      <c r="O18" s="434"/>
      <c r="P18" s="434"/>
      <c r="Q18" s="434"/>
      <c r="R18" s="434"/>
      <c r="S18" s="434"/>
      <c r="T18" s="434"/>
      <c r="U18" s="434"/>
      <c r="V18" s="434"/>
      <c r="W18" s="435"/>
      <c r="X18" s="153"/>
      <c r="Y18" s="99"/>
    </row>
    <row r="19" spans="1:25" s="53" customFormat="1" ht="20.100000000000001" customHeight="1" x14ac:dyDescent="0.2">
      <c r="A19" s="43"/>
      <c r="B19" s="43"/>
      <c r="C19" s="167" t="str">
        <f>ControlP!G5</f>
        <v>Record-Keeping</v>
      </c>
      <c r="D19" s="160" t="str">
        <f>ControlP!J5&amp;" / "&amp;ControlP!H5</f>
        <v>0 / 15</v>
      </c>
      <c r="E19" s="442" t="str">
        <f>REPT("█",G19*100/8)</f>
        <v/>
      </c>
      <c r="F19" s="442"/>
      <c r="G19" s="168">
        <f>ControlP!J5/ControlP!H5</f>
        <v>0</v>
      </c>
      <c r="H19" s="160" t="str">
        <f>ControlP!K5&amp;" / "&amp;ControlP!I5</f>
        <v>0 / 1</v>
      </c>
      <c r="I19" s="431" t="str">
        <f>REPT("█",K19*100/8)</f>
        <v/>
      </c>
      <c r="J19" s="431"/>
      <c r="K19" s="168">
        <f>ControlP!K5/ControlP!I5</f>
        <v>0</v>
      </c>
      <c r="L19" s="436"/>
      <c r="M19" s="437"/>
      <c r="N19" s="437"/>
      <c r="O19" s="437"/>
      <c r="P19" s="437"/>
      <c r="Q19" s="437"/>
      <c r="R19" s="437"/>
      <c r="S19" s="437"/>
      <c r="T19" s="437"/>
      <c r="U19" s="437"/>
      <c r="V19" s="437"/>
      <c r="W19" s="438"/>
      <c r="X19" s="153"/>
      <c r="Y19" s="99"/>
    </row>
    <row r="20" spans="1:25" s="198" customFormat="1" ht="30" x14ac:dyDescent="0.25">
      <c r="A20" s="202"/>
      <c r="B20" s="202"/>
      <c r="C20" s="323" t="str">
        <f>ControlP!G6</f>
        <v>Internal Control and Risk Management</v>
      </c>
      <c r="D20" s="161" t="str">
        <f>ControlP!J6&amp;" / "&amp;ControlP!H6</f>
        <v>0 / 4</v>
      </c>
      <c r="E20" s="410" t="str">
        <f>REPT("█",G20*100/8)</f>
        <v/>
      </c>
      <c r="F20" s="410"/>
      <c r="G20" s="169">
        <f>ControlP!J6/ControlP!H6</f>
        <v>0</v>
      </c>
      <c r="H20" s="161" t="str">
        <f>ControlP!K6&amp;" / "&amp;ControlP!I6</f>
        <v>0 / 5</v>
      </c>
      <c r="I20" s="430" t="str">
        <f>REPT("█",K20*100/8)</f>
        <v/>
      </c>
      <c r="J20" s="430"/>
      <c r="K20" s="169">
        <f>ControlP!K6/ControlP!I6</f>
        <v>0</v>
      </c>
      <c r="L20" s="436"/>
      <c r="M20" s="437"/>
      <c r="N20" s="437"/>
      <c r="O20" s="437"/>
      <c r="P20" s="437"/>
      <c r="Q20" s="437"/>
      <c r="R20" s="437"/>
      <c r="S20" s="437"/>
      <c r="T20" s="437"/>
      <c r="U20" s="437"/>
      <c r="V20" s="437"/>
      <c r="W20" s="438"/>
      <c r="X20" s="153"/>
      <c r="Y20" s="103"/>
    </row>
    <row r="21" spans="1:25" s="53" customFormat="1" ht="20.100000000000001" customHeight="1" x14ac:dyDescent="0.2">
      <c r="A21" s="43"/>
      <c r="B21" s="43"/>
      <c r="C21" s="170" t="str">
        <f>ControlP!G7</f>
        <v>Systems</v>
      </c>
      <c r="D21" s="162" t="str">
        <f>ControlP!J7&amp;" / "&amp;ControlP!H7</f>
        <v>0 / 2</v>
      </c>
      <c r="E21" s="427" t="str">
        <f>REPT("█",G21*100/8)</f>
        <v/>
      </c>
      <c r="F21" s="427"/>
      <c r="G21" s="171">
        <f>ControlP!J7/ControlP!H7</f>
        <v>0</v>
      </c>
      <c r="H21" s="162" t="str">
        <f>ControlP!K7&amp;" / "&amp;ControlP!I7</f>
        <v>0 / 2</v>
      </c>
      <c r="I21" s="432" t="str">
        <f>REPT("█",K21*100/8)</f>
        <v/>
      </c>
      <c r="J21" s="432"/>
      <c r="K21" s="171">
        <f>ControlP!K7/ControlP!I7</f>
        <v>0</v>
      </c>
      <c r="L21" s="436"/>
      <c r="M21" s="437"/>
      <c r="N21" s="437"/>
      <c r="O21" s="437"/>
      <c r="P21" s="437"/>
      <c r="Q21" s="437"/>
      <c r="R21" s="437"/>
      <c r="S21" s="437"/>
      <c r="T21" s="437"/>
      <c r="U21" s="437"/>
      <c r="V21" s="437"/>
      <c r="W21" s="438"/>
      <c r="X21" s="153"/>
      <c r="Y21" s="99"/>
    </row>
    <row r="22" spans="1:25" s="53" customFormat="1" ht="20.100000000000001" customHeight="1" x14ac:dyDescent="0.2">
      <c r="A22" s="43"/>
      <c r="B22" s="43"/>
      <c r="C22" s="172" t="str">
        <f>ControlP!G8</f>
        <v>Total</v>
      </c>
      <c r="D22" s="123" t="str">
        <f>ControlP!J8&amp;" / "&amp;ControlP!H8</f>
        <v>0 / 29</v>
      </c>
      <c r="E22" s="428" t="str">
        <f>IF(G22="","",REPT("█",G22*100/8))</f>
        <v/>
      </c>
      <c r="F22" s="428"/>
      <c r="G22" s="173">
        <f>ControlP!J8/ControlP!H8</f>
        <v>0</v>
      </c>
      <c r="H22" s="123" t="str">
        <f>ControlP!K8&amp;" / "&amp;ControlP!I8</f>
        <v>0 / 11</v>
      </c>
      <c r="I22" s="429" t="str">
        <f>REPT("█",K22*100/8)</f>
        <v/>
      </c>
      <c r="J22" s="429"/>
      <c r="K22" s="173">
        <f>ControlP!K8/ControlP!I8</f>
        <v>0</v>
      </c>
      <c r="L22" s="439"/>
      <c r="M22" s="440"/>
      <c r="N22" s="440"/>
      <c r="O22" s="440"/>
      <c r="P22" s="440"/>
      <c r="Q22" s="440"/>
      <c r="R22" s="440"/>
      <c r="S22" s="440"/>
      <c r="T22" s="440"/>
      <c r="U22" s="440"/>
      <c r="V22" s="440"/>
      <c r="W22" s="441"/>
      <c r="X22" s="153"/>
      <c r="Y22" s="99"/>
    </row>
    <row r="23" spans="1:25" s="53" customFormat="1" ht="20.100000000000001" customHeight="1" x14ac:dyDescent="0.2">
      <c r="A23" s="43"/>
      <c r="B23" s="43"/>
      <c r="C23" s="245"/>
      <c r="D23" s="246"/>
      <c r="E23" s="247"/>
      <c r="F23" s="247"/>
      <c r="G23" s="248"/>
      <c r="H23" s="246"/>
      <c r="I23" s="249"/>
      <c r="J23" s="249"/>
      <c r="K23" s="248"/>
      <c r="L23" s="256"/>
      <c r="M23" s="256"/>
      <c r="N23" s="256"/>
      <c r="O23" s="256"/>
      <c r="P23" s="256"/>
      <c r="Q23" s="256"/>
      <c r="R23" s="256"/>
      <c r="S23" s="256"/>
      <c r="T23" s="256"/>
      <c r="U23" s="256"/>
      <c r="V23" s="256"/>
      <c r="W23" s="256"/>
      <c r="X23" s="153"/>
      <c r="Y23" s="99"/>
    </row>
    <row r="24" spans="1:25" s="53" customFormat="1" ht="15.75" customHeight="1" x14ac:dyDescent="0.2">
      <c r="A24" s="43"/>
      <c r="B24" s="43"/>
      <c r="C24" s="443" t="str">
        <f>IF(L18="","","Instructions")</f>
        <v/>
      </c>
      <c r="D24" s="443"/>
      <c r="E24" s="443"/>
      <c r="F24" s="443"/>
      <c r="G24" s="443"/>
      <c r="H24" s="443"/>
      <c r="I24" s="443"/>
      <c r="J24" s="443"/>
      <c r="K24" s="443"/>
      <c r="L24" s="443"/>
      <c r="M24" s="443"/>
      <c r="N24" s="443"/>
      <c r="O24" s="443"/>
      <c r="P24" s="443"/>
      <c r="Q24" s="443"/>
      <c r="R24" s="443"/>
      <c r="S24" s="255"/>
      <c r="U24" s="256"/>
      <c r="V24" s="389" t="str">
        <f>IF(General!Z16=4,HYPERLINK("#InternalC!A1","            Back            "),IF(General!Z12=1,HYPERLINK("#Systems!A1","            Back            "),IF(General!Z12=2,HYPERLINK("#Systems1!A1","            Back            "),"            Back            ")))</f>
        <v xml:space="preserve">            Back            </v>
      </c>
      <c r="W24" s="389"/>
      <c r="X24" s="153"/>
      <c r="Y24" s="99"/>
    </row>
    <row r="25" spans="1:25" s="53" customFormat="1" ht="20.100000000000001" customHeight="1" x14ac:dyDescent="0.2">
      <c r="A25" s="43"/>
      <c r="B25" s="43"/>
      <c r="C25" s="426" t="str">
        <f>IF(L18="","","You have come to the end of the Questionnaire. Before you exit, you may wish to:")</f>
        <v/>
      </c>
      <c r="D25" s="426"/>
      <c r="E25" s="426"/>
      <c r="F25" s="426"/>
      <c r="G25" s="426"/>
      <c r="H25" s="426"/>
      <c r="I25" s="426"/>
      <c r="J25" s="426"/>
      <c r="K25" s="426"/>
      <c r="L25" s="426"/>
      <c r="M25" s="426"/>
      <c r="N25" s="426"/>
      <c r="O25" s="426"/>
      <c r="P25" s="426"/>
      <c r="Q25" s="426"/>
      <c r="R25" s="426"/>
      <c r="S25" s="257"/>
      <c r="U25" s="256"/>
      <c r="V25" s="256"/>
      <c r="W25" s="256"/>
      <c r="X25" s="153"/>
      <c r="Y25" s="99"/>
    </row>
    <row r="26" spans="1:25" s="53" customFormat="1" ht="20.100000000000001" customHeight="1" x14ac:dyDescent="0.2">
      <c r="A26" s="43"/>
      <c r="B26" s="43"/>
      <c r="C26" s="444" t="str">
        <f>IF(L18="","","(1) Click 'Back' to amend any incorrect inputs.")</f>
        <v/>
      </c>
      <c r="D26" s="444"/>
      <c r="E26" s="444"/>
      <c r="F26" s="444"/>
      <c r="G26" s="444"/>
      <c r="H26" s="444"/>
      <c r="I26" s="444"/>
      <c r="J26" s="444"/>
      <c r="K26" s="444"/>
      <c r="L26" s="444"/>
      <c r="M26" s="444"/>
      <c r="N26" s="444"/>
      <c r="O26" s="444"/>
      <c r="P26" s="444"/>
      <c r="Q26" s="444"/>
      <c r="R26" s="444"/>
      <c r="S26" s="254"/>
      <c r="U26" s="256"/>
      <c r="V26" s="256"/>
      <c r="W26" s="256"/>
      <c r="X26" s="153"/>
      <c r="Y26" s="99"/>
    </row>
    <row r="27" spans="1:25" s="53" customFormat="1" ht="20.100000000000001" customHeight="1" x14ac:dyDescent="0.2">
      <c r="A27" s="43"/>
      <c r="B27" s="43"/>
      <c r="C27" s="444" t="str">
        <f>IF(L18="","","(2) Review the improvement areas (if any) highlighted below and input the follow up action required.")</f>
        <v/>
      </c>
      <c r="D27" s="444"/>
      <c r="E27" s="444"/>
      <c r="F27" s="444"/>
      <c r="G27" s="444"/>
      <c r="H27" s="444"/>
      <c r="I27" s="444"/>
      <c r="J27" s="444"/>
      <c r="K27" s="444"/>
      <c r="L27" s="444"/>
      <c r="M27" s="444"/>
      <c r="N27" s="444"/>
      <c r="O27" s="444"/>
      <c r="P27" s="444"/>
      <c r="Q27" s="444"/>
      <c r="R27" s="444"/>
      <c r="S27" s="254"/>
      <c r="U27" s="256"/>
      <c r="V27" s="256"/>
      <c r="W27" s="256"/>
      <c r="X27" s="153"/>
      <c r="Y27" s="99"/>
    </row>
    <row r="28" spans="1:25" s="53" customFormat="1" ht="20.100000000000001" customHeight="1" x14ac:dyDescent="0.2">
      <c r="A28" s="43"/>
      <c r="B28" s="43"/>
      <c r="C28" s="444" t="str">
        <f>IF(L18="","","(3) Print / save a copy of this document for your records.")</f>
        <v/>
      </c>
      <c r="D28" s="444"/>
      <c r="E28" s="444"/>
      <c r="F28" s="444"/>
      <c r="G28" s="444"/>
      <c r="H28" s="444"/>
      <c r="I28" s="444"/>
      <c r="J28" s="444"/>
      <c r="K28" s="444"/>
      <c r="L28" s="444"/>
      <c r="M28" s="444"/>
      <c r="N28" s="444"/>
      <c r="O28" s="444"/>
      <c r="P28" s="444"/>
      <c r="Q28" s="444"/>
      <c r="R28" s="444"/>
      <c r="S28" s="254"/>
      <c r="U28" s="256"/>
      <c r="V28" s="256"/>
      <c r="W28" s="256"/>
      <c r="X28" s="153"/>
      <c r="Y28" s="99"/>
    </row>
    <row r="29" spans="1:25" s="53" customFormat="1" ht="20.100000000000001" customHeight="1" x14ac:dyDescent="0.2">
      <c r="A29" s="43"/>
      <c r="B29" s="43"/>
      <c r="C29" s="245"/>
      <c r="D29" s="246"/>
      <c r="E29" s="247"/>
      <c r="F29" s="247"/>
      <c r="G29" s="248"/>
      <c r="H29" s="246"/>
      <c r="I29" s="249"/>
      <c r="J29" s="249"/>
      <c r="K29" s="248"/>
      <c r="L29" s="244"/>
      <c r="M29" s="244"/>
      <c r="N29" s="244"/>
      <c r="O29" s="244"/>
      <c r="P29" s="244"/>
      <c r="Q29" s="244"/>
      <c r="R29" s="244"/>
      <c r="S29" s="244"/>
      <c r="T29" s="244"/>
      <c r="U29" s="244"/>
      <c r="V29" s="244"/>
      <c r="W29" s="244"/>
      <c r="X29" s="153"/>
      <c r="Y29" s="99"/>
    </row>
    <row r="30" spans="1:25" s="53" customFormat="1" ht="20.100000000000001" customHeight="1" x14ac:dyDescent="0.2">
      <c r="A30" s="43"/>
      <c r="B30" s="148" t="s">
        <v>93</v>
      </c>
      <c r="C30" s="148"/>
      <c r="D30" s="149"/>
      <c r="E30" s="149"/>
      <c r="F30" s="149"/>
      <c r="G30" s="149"/>
      <c r="H30" s="149"/>
      <c r="I30" s="149"/>
      <c r="J30" s="149"/>
      <c r="K30" s="149"/>
      <c r="L30" s="149"/>
      <c r="M30" s="149"/>
      <c r="N30" s="149"/>
      <c r="O30" s="149"/>
      <c r="P30" s="149"/>
      <c r="Q30" s="149"/>
      <c r="R30" s="149"/>
      <c r="S30" s="149"/>
      <c r="T30" s="149"/>
      <c r="U30" s="149"/>
      <c r="V30" s="149"/>
      <c r="W30" s="149"/>
      <c r="X30" s="153"/>
      <c r="Y30" s="99"/>
    </row>
    <row r="31" spans="1:25" s="53" customFormat="1" ht="15" customHeight="1" x14ac:dyDescent="0.2">
      <c r="A31" s="43"/>
      <c r="B31" s="43"/>
      <c r="C31" s="49"/>
      <c r="D31" s="49"/>
      <c r="E31" s="49"/>
      <c r="F31" s="58"/>
      <c r="G31" s="58"/>
      <c r="H31" s="58"/>
      <c r="I31" s="58"/>
      <c r="J31" s="58"/>
      <c r="K31" s="58"/>
      <c r="L31" s="244"/>
      <c r="M31" s="244"/>
      <c r="N31" s="244"/>
      <c r="O31" s="244"/>
      <c r="P31" s="244"/>
      <c r="Q31" s="244"/>
      <c r="R31" s="244"/>
      <c r="S31" s="244"/>
      <c r="T31" s="244"/>
      <c r="U31" s="244"/>
      <c r="V31" s="244"/>
      <c r="W31" s="244"/>
      <c r="X31" s="153"/>
      <c r="Y31" s="99"/>
    </row>
    <row r="32" spans="1:25" s="53" customFormat="1" ht="20.100000000000001" customHeight="1" x14ac:dyDescent="0.2">
      <c r="A32" s="43"/>
      <c r="B32" s="448" t="s">
        <v>20</v>
      </c>
      <c r="C32" s="448"/>
      <c r="D32" s="448"/>
      <c r="E32" s="448"/>
      <c r="F32" s="448"/>
      <c r="G32" s="448"/>
      <c r="H32" s="448"/>
      <c r="I32" s="448"/>
      <c r="J32" s="448"/>
      <c r="K32" s="448"/>
      <c r="L32" s="448"/>
      <c r="M32" s="448"/>
      <c r="N32" s="448"/>
      <c r="O32" s="448"/>
      <c r="P32" s="448"/>
      <c r="Q32" s="448"/>
      <c r="R32" s="448"/>
      <c r="S32" s="448"/>
      <c r="T32" s="448"/>
      <c r="U32" s="448"/>
      <c r="V32" s="448"/>
      <c r="W32" s="448"/>
      <c r="X32" s="153"/>
      <c r="Y32" s="99"/>
    </row>
    <row r="33" spans="1:25" s="53" customFormat="1" ht="15" customHeight="1" x14ac:dyDescent="0.2">
      <c r="A33" s="43"/>
      <c r="B33" s="43"/>
      <c r="C33" s="24"/>
      <c r="D33" s="24"/>
      <c r="E33" s="24"/>
      <c r="F33" s="58"/>
      <c r="G33" s="58"/>
      <c r="H33" s="58"/>
      <c r="I33" s="58"/>
      <c r="J33" s="58"/>
      <c r="K33" s="58"/>
      <c r="L33" s="244"/>
      <c r="M33" s="244"/>
      <c r="N33" s="244"/>
      <c r="O33" s="244"/>
      <c r="P33" s="244"/>
      <c r="Q33" s="244"/>
      <c r="R33" s="244"/>
      <c r="S33" s="244"/>
      <c r="T33" s="244"/>
      <c r="U33" s="244"/>
      <c r="V33" s="244"/>
      <c r="W33" s="244"/>
      <c r="X33" s="153"/>
      <c r="Y33" s="99"/>
    </row>
    <row r="34" spans="1:25" s="53" customFormat="1" ht="15" customHeight="1" x14ac:dyDescent="0.25">
      <c r="A34" s="43"/>
      <c r="B34" s="176" t="str">
        <f>ControlP!C7</f>
        <v>Essential Requirements</v>
      </c>
      <c r="D34" s="19"/>
      <c r="E34" s="19"/>
      <c r="F34" s="43"/>
      <c r="G34" s="43"/>
      <c r="H34" s="43"/>
      <c r="I34" s="43"/>
      <c r="J34" s="43"/>
      <c r="K34" s="43"/>
      <c r="L34" s="244"/>
      <c r="M34" s="244"/>
      <c r="N34" s="244"/>
      <c r="O34" s="244"/>
      <c r="P34" s="244"/>
      <c r="Q34" s="266"/>
      <c r="R34" s="266"/>
      <c r="S34" s="266"/>
      <c r="T34" s="266"/>
      <c r="U34" s="266"/>
      <c r="V34" s="266"/>
      <c r="W34" s="266"/>
      <c r="X34" s="153"/>
      <c r="Y34" s="99"/>
    </row>
    <row r="35" spans="1:25" s="53" customFormat="1" ht="15" customHeight="1" x14ac:dyDescent="0.25">
      <c r="A35" s="43"/>
      <c r="B35" s="252" t="s">
        <v>7</v>
      </c>
      <c r="C35" s="258" t="s">
        <v>18</v>
      </c>
      <c r="D35" s="259"/>
      <c r="E35" s="259"/>
      <c r="F35" s="259"/>
      <c r="G35" s="259"/>
      <c r="H35" s="259"/>
      <c r="I35" s="259"/>
      <c r="J35" s="259"/>
      <c r="K35" s="259"/>
      <c r="L35" s="259"/>
      <c r="M35" s="445" t="s">
        <v>91</v>
      </c>
      <c r="N35" s="446"/>
      <c r="O35" s="449"/>
      <c r="P35" s="446" t="s">
        <v>95</v>
      </c>
      <c r="Q35" s="446"/>
      <c r="R35" s="446"/>
      <c r="S35" s="446"/>
      <c r="T35" s="446"/>
      <c r="U35" s="446"/>
      <c r="V35" s="446"/>
      <c r="W35" s="449"/>
      <c r="X35" s="153"/>
      <c r="Y35" s="99"/>
    </row>
    <row r="36" spans="1:25" s="53" customFormat="1" ht="15" customHeight="1" x14ac:dyDescent="0.2">
      <c r="A36" s="43"/>
      <c r="B36" s="54"/>
      <c r="C36" s="458" t="str">
        <f>ControlP!C8</f>
        <v>My GST preparer:</v>
      </c>
      <c r="D36" s="459"/>
      <c r="E36" s="459"/>
      <c r="F36" s="459"/>
      <c r="G36" s="459"/>
      <c r="H36" s="459"/>
      <c r="I36" s="459"/>
      <c r="J36" s="459"/>
      <c r="K36" s="459"/>
      <c r="L36" s="459"/>
      <c r="M36" s="459"/>
      <c r="N36" s="459"/>
      <c r="O36" s="459"/>
      <c r="P36" s="459"/>
      <c r="Q36" s="459"/>
      <c r="R36" s="459"/>
      <c r="S36" s="459"/>
      <c r="T36" s="459"/>
      <c r="U36" s="459"/>
      <c r="V36" s="459"/>
      <c r="W36" s="460"/>
      <c r="X36" s="153"/>
      <c r="Y36" s="99"/>
    </row>
    <row r="37" spans="1:25" s="53" customFormat="1" ht="20.100000000000001" customHeight="1" x14ac:dyDescent="0.2">
      <c r="A37" s="43"/>
      <c r="B37" s="55">
        <v>1</v>
      </c>
      <c r="C37" s="450" t="str">
        <f>INDEX(ControlP!$C$9:$C$16,MATCH(B37,ControlP!$B$9:$B$16,0))</f>
        <v>Has accounting qualification with at least one year of experience in preparing GST returns.</v>
      </c>
      <c r="D37" s="451"/>
      <c r="E37" s="451"/>
      <c r="F37" s="451"/>
      <c r="G37" s="451"/>
      <c r="H37" s="451"/>
      <c r="I37" s="451"/>
      <c r="J37" s="451"/>
      <c r="K37" s="451"/>
      <c r="L37" s="452"/>
      <c r="M37" s="445" t="str">
        <f>IF(ControlP!E9="NA","NA",IF(OR(ControlP!E9="E",ControlP!E9="G"),"Yes","No"))</f>
        <v>No</v>
      </c>
      <c r="N37" s="446"/>
      <c r="O37" s="446"/>
      <c r="P37" s="447"/>
      <c r="Q37" s="447"/>
      <c r="R37" s="447"/>
      <c r="S37" s="447"/>
      <c r="T37" s="447"/>
      <c r="U37" s="447"/>
      <c r="V37" s="447"/>
      <c r="W37" s="447"/>
      <c r="X37" s="153"/>
      <c r="Y37" s="99"/>
    </row>
    <row r="38" spans="1:25" s="53" customFormat="1" ht="45" customHeight="1" x14ac:dyDescent="0.2">
      <c r="A38" s="43"/>
      <c r="B38" s="55">
        <v>2</v>
      </c>
      <c r="C38" s="450" t="str">
        <f>INDEX(ControlP!$C$9:$C$16,MATCH(B38,ControlP!$B$9:$B$16,0))</f>
        <v>Has attended and attained at least a pass in one of the following courses – GST Course "Overview of GST",  Executive Tax Programme Level I / II (GST), ISCA Professional Examination's Taxation Module or ISCA ATTS Specialist Certificate in Taxation.</v>
      </c>
      <c r="D38" s="451"/>
      <c r="E38" s="451"/>
      <c r="F38" s="451"/>
      <c r="G38" s="451"/>
      <c r="H38" s="451"/>
      <c r="I38" s="451"/>
      <c r="J38" s="451"/>
      <c r="K38" s="451"/>
      <c r="L38" s="452"/>
      <c r="M38" s="445" t="str">
        <f>IF(ControlP!E10="NA","NA",IF(OR(ControlP!E10="E",ControlP!E10="G"),"Yes","No"))</f>
        <v>No</v>
      </c>
      <c r="N38" s="446"/>
      <c r="O38" s="446"/>
      <c r="P38" s="447"/>
      <c r="Q38" s="447"/>
      <c r="R38" s="447"/>
      <c r="S38" s="447"/>
      <c r="T38" s="447"/>
      <c r="U38" s="447"/>
      <c r="V38" s="447"/>
      <c r="W38" s="447"/>
      <c r="X38" s="153"/>
      <c r="Y38" s="99"/>
    </row>
    <row r="39" spans="1:25" s="53" customFormat="1" ht="20.100000000000001" customHeight="1" x14ac:dyDescent="0.2">
      <c r="A39" s="43"/>
      <c r="B39" s="57">
        <v>3</v>
      </c>
      <c r="C39" s="450" t="str">
        <f>INDEX(ControlP!$C$9:$C$16,MATCH(B39,ControlP!$B$9:$B$16,0))</f>
        <v>Knows about GST returns filing (e.g. when to e-file, how to e-file, how to correct past errors).</v>
      </c>
      <c r="D39" s="451"/>
      <c r="E39" s="451"/>
      <c r="F39" s="451"/>
      <c r="G39" s="451"/>
      <c r="H39" s="451"/>
      <c r="I39" s="451"/>
      <c r="J39" s="451"/>
      <c r="K39" s="451"/>
      <c r="L39" s="452"/>
      <c r="M39" s="445" t="str">
        <f>IF(ControlP!E11="NA","NA",IF(OR(ControlP!E11="E",ControlP!E11="G"),"Yes","No"))</f>
        <v>No</v>
      </c>
      <c r="N39" s="446"/>
      <c r="O39" s="446"/>
      <c r="P39" s="447"/>
      <c r="Q39" s="447"/>
      <c r="R39" s="447"/>
      <c r="S39" s="447"/>
      <c r="T39" s="447"/>
      <c r="U39" s="447"/>
      <c r="V39" s="447"/>
      <c r="W39" s="447"/>
      <c r="X39" s="153"/>
      <c r="Y39" s="99"/>
    </row>
    <row r="40" spans="1:25" s="53" customFormat="1" ht="20.100000000000001" customHeight="1" x14ac:dyDescent="0.2">
      <c r="A40" s="43"/>
      <c r="B40" s="57">
        <v>4</v>
      </c>
      <c r="C40" s="450" t="str">
        <f>INDEX(ControlP!$C$9:$C$16,MATCH(B40,ControlP!$B$9:$B$16,0))</f>
        <v>Knows when to make payment to IRAS / receive refund from IRAS.</v>
      </c>
      <c r="D40" s="451"/>
      <c r="E40" s="451"/>
      <c r="F40" s="451"/>
      <c r="G40" s="451"/>
      <c r="H40" s="451"/>
      <c r="I40" s="451"/>
      <c r="J40" s="451"/>
      <c r="K40" s="451"/>
      <c r="L40" s="452"/>
      <c r="M40" s="445" t="str">
        <f>IF(ControlP!E12="NA","NA",IF(OR(ControlP!E12="E",ControlP!E12="G"),"Yes","No"))</f>
        <v>No</v>
      </c>
      <c r="N40" s="446"/>
      <c r="O40" s="446"/>
      <c r="P40" s="447"/>
      <c r="Q40" s="447"/>
      <c r="R40" s="447"/>
      <c r="S40" s="447"/>
      <c r="T40" s="447"/>
      <c r="U40" s="447"/>
      <c r="V40" s="447"/>
      <c r="W40" s="447"/>
      <c r="X40" s="153"/>
      <c r="Y40" s="99"/>
    </row>
    <row r="41" spans="1:25" s="53" customFormat="1" ht="60" customHeight="1" x14ac:dyDescent="0.2">
      <c r="A41" s="43"/>
      <c r="B41" s="57">
        <v>5</v>
      </c>
      <c r="C41" s="450" t="str">
        <f>INDEX(ControlP!$C$9:$C$16,MATCH(B41,ControlP!$B$9:$B$16,0))</f>
        <v>Has knowledge of GST treatment for common transactions (e.g. nature of supplies, when to account for GST on supplies made based on the time of supply rules, type of services that can qualify for zero-rating, export documents required before business can zero-rate the supplies, conditions for claiming input tax, conditions for claiming bad debt relief).</v>
      </c>
      <c r="D41" s="451"/>
      <c r="E41" s="451"/>
      <c r="F41" s="451"/>
      <c r="G41" s="451"/>
      <c r="H41" s="451"/>
      <c r="I41" s="451"/>
      <c r="J41" s="451"/>
      <c r="K41" s="451"/>
      <c r="L41" s="452"/>
      <c r="M41" s="445" t="str">
        <f>IF(ControlP!E13="NA","NA",IF(OR(ControlP!E13="E",ControlP!E13="G"),"Yes","No"))</f>
        <v>No</v>
      </c>
      <c r="N41" s="446"/>
      <c r="O41" s="446"/>
      <c r="P41" s="447"/>
      <c r="Q41" s="447"/>
      <c r="R41" s="447"/>
      <c r="S41" s="447"/>
      <c r="T41" s="447"/>
      <c r="U41" s="447"/>
      <c r="V41" s="447"/>
      <c r="W41" s="447"/>
      <c r="X41" s="153"/>
      <c r="Y41" s="99"/>
    </row>
    <row r="42" spans="1:25" s="53" customFormat="1" ht="45" customHeight="1" x14ac:dyDescent="0.2">
      <c r="A42" s="43"/>
      <c r="B42" s="57">
        <v>6</v>
      </c>
      <c r="C42" s="450" t="str">
        <f>INDEX(ControlP!$C$9:$C$16,MATCH(B42,ControlP!$B$9:$B$16,0))</f>
        <v xml:space="preserve">Is aware of the requirements of the GST schemes that my business is on (e.g. Major Exporter Scheme, Import GST Deferment Scheme, Cash Accounting Scheme, Hand-carried Exports Scheme, Discounted Sale Price Scheme etc).
</v>
      </c>
      <c r="D42" s="451"/>
      <c r="E42" s="451"/>
      <c r="F42" s="451"/>
      <c r="G42" s="451"/>
      <c r="H42" s="451"/>
      <c r="I42" s="451"/>
      <c r="J42" s="451"/>
      <c r="K42" s="451"/>
      <c r="L42" s="452"/>
      <c r="M42" s="445" t="str">
        <f>IF(ControlP!E14="NA","NA",IF(OR(ControlP!E14="E",ControlP!E14="G"),"Yes","No"))</f>
        <v>No</v>
      </c>
      <c r="N42" s="446"/>
      <c r="O42" s="446"/>
      <c r="P42" s="447"/>
      <c r="Q42" s="447"/>
      <c r="R42" s="447"/>
      <c r="S42" s="447"/>
      <c r="T42" s="447"/>
      <c r="U42" s="447"/>
      <c r="V42" s="447"/>
      <c r="W42" s="447"/>
      <c r="X42" s="153"/>
      <c r="Y42" s="99"/>
    </row>
    <row r="43" spans="1:25" s="53" customFormat="1" ht="45" customHeight="1" x14ac:dyDescent="0.2">
      <c r="A43" s="43"/>
      <c r="B43" s="57">
        <v>7</v>
      </c>
      <c r="C43" s="450" t="str">
        <f>INDEX(ControlP!$C$9:$C$16,MATCH(B43,ControlP!$B$9:$B$16,0))</f>
        <v>Is aware of the GST resources that are available (e.g. e-Tax Guides, Ask IRAS function at the website, email alerts, e-Learning course "Overview of GST", tax courses "Executive Tax Programme Level I / II (GST)").</v>
      </c>
      <c r="D43" s="451"/>
      <c r="E43" s="451"/>
      <c r="F43" s="451"/>
      <c r="G43" s="451"/>
      <c r="H43" s="451"/>
      <c r="I43" s="451"/>
      <c r="J43" s="451"/>
      <c r="K43" s="451"/>
      <c r="L43" s="452"/>
      <c r="M43" s="445" t="str">
        <f>IF(ControlP!E15="NA","NA",IF(OR(ControlP!E15="E",ControlP!E15="G"),"Yes","No"))</f>
        <v>No</v>
      </c>
      <c r="N43" s="446"/>
      <c r="O43" s="446"/>
      <c r="P43" s="447"/>
      <c r="Q43" s="447"/>
      <c r="R43" s="447"/>
      <c r="S43" s="447"/>
      <c r="T43" s="447"/>
      <c r="U43" s="447"/>
      <c r="V43" s="447"/>
      <c r="W43" s="447"/>
      <c r="X43" s="153"/>
      <c r="Y43" s="99"/>
    </row>
    <row r="44" spans="1:25" s="53" customFormat="1" ht="45" customHeight="1" x14ac:dyDescent="0.2">
      <c r="A44" s="43"/>
      <c r="B44" s="57">
        <v>8</v>
      </c>
      <c r="C44" s="450" t="str">
        <f>INDEX(ControlP!$C$9:$C$16,MATCH(B44,ControlP!$B$9:$B$16,0))</f>
        <v>Is aware of where and how to obtain GST updates (e.g. subscribe to the free service IRAS eAlerts to receive the latest content and updates to e-Tax Guides, media releases, public consultations and events/seminars via email).</v>
      </c>
      <c r="D44" s="451"/>
      <c r="E44" s="451"/>
      <c r="F44" s="451"/>
      <c r="G44" s="451"/>
      <c r="H44" s="451"/>
      <c r="I44" s="451"/>
      <c r="J44" s="451"/>
      <c r="K44" s="451"/>
      <c r="L44" s="452"/>
      <c r="M44" s="445" t="str">
        <f>IF(ControlP!E16="NA","NA",IF(OR(ControlP!E16="E",ControlP!E16="G"),"Yes","No"))</f>
        <v>No</v>
      </c>
      <c r="N44" s="446"/>
      <c r="O44" s="446"/>
      <c r="P44" s="447"/>
      <c r="Q44" s="447"/>
      <c r="R44" s="447"/>
      <c r="S44" s="447"/>
      <c r="T44" s="447"/>
      <c r="U44" s="447"/>
      <c r="V44" s="447"/>
      <c r="W44" s="447"/>
      <c r="X44" s="153"/>
      <c r="Y44" s="99"/>
    </row>
    <row r="45" spans="1:25" s="53" customFormat="1" ht="14.25" customHeight="1" x14ac:dyDescent="0.2">
      <c r="A45" s="43"/>
      <c r="B45" s="27"/>
      <c r="C45" s="72"/>
      <c r="D45" s="72"/>
      <c r="E45" s="73"/>
      <c r="F45" s="73"/>
      <c r="G45" s="73"/>
      <c r="H45" s="73"/>
      <c r="I45" s="73"/>
      <c r="J45" s="73"/>
      <c r="K45" s="73"/>
      <c r="L45" s="256"/>
      <c r="M45" s="256"/>
      <c r="N45" s="256"/>
      <c r="O45" s="256"/>
      <c r="P45" s="256"/>
      <c r="Q45" s="256"/>
      <c r="R45" s="256"/>
      <c r="S45" s="256"/>
      <c r="T45" s="256"/>
      <c r="U45" s="256"/>
      <c r="V45" s="256"/>
      <c r="W45" s="256"/>
      <c r="X45" s="153"/>
      <c r="Y45" s="99"/>
    </row>
    <row r="46" spans="1:25" s="53" customFormat="1" ht="15" customHeight="1" x14ac:dyDescent="0.25">
      <c r="A46" s="43"/>
      <c r="B46" s="164" t="str">
        <f>ControlP!C17</f>
        <v>Good Practices</v>
      </c>
      <c r="C46" s="74"/>
      <c r="D46" s="74"/>
      <c r="E46" s="73"/>
      <c r="F46" s="73"/>
      <c r="G46" s="73"/>
      <c r="H46" s="73"/>
      <c r="I46" s="73"/>
      <c r="J46" s="73"/>
      <c r="K46" s="256"/>
      <c r="L46" s="256"/>
      <c r="M46" s="256"/>
      <c r="N46" s="256"/>
      <c r="O46" s="256"/>
      <c r="P46" s="256"/>
      <c r="Q46" s="256"/>
      <c r="R46" s="256"/>
      <c r="S46" s="256"/>
      <c r="T46" s="256"/>
      <c r="U46" s="256"/>
      <c r="V46" s="256"/>
      <c r="W46" s="256"/>
      <c r="X46" s="153"/>
      <c r="Y46" s="99"/>
    </row>
    <row r="47" spans="1:25" s="53" customFormat="1" ht="15" customHeight="1" x14ac:dyDescent="0.25">
      <c r="A47" s="43"/>
      <c r="B47" s="54"/>
      <c r="C47" s="261" t="str">
        <f>ControlP!C18</f>
        <v>My GST preparer:</v>
      </c>
      <c r="D47" s="259"/>
      <c r="E47" s="259"/>
      <c r="F47" s="259"/>
      <c r="G47" s="259"/>
      <c r="H47" s="259"/>
      <c r="I47" s="259"/>
      <c r="J47" s="259"/>
      <c r="K47" s="259"/>
      <c r="L47" s="259"/>
      <c r="M47" s="259"/>
      <c r="N47" s="259"/>
      <c r="O47" s="259"/>
      <c r="P47" s="259"/>
      <c r="Q47" s="259"/>
      <c r="R47" s="259"/>
      <c r="S47" s="259"/>
      <c r="T47" s="259"/>
      <c r="U47" s="259"/>
      <c r="V47" s="259"/>
      <c r="W47" s="260"/>
      <c r="X47" s="153"/>
      <c r="Y47" s="99"/>
    </row>
    <row r="48" spans="1:25" s="53" customFormat="1" ht="30" customHeight="1" x14ac:dyDescent="0.2">
      <c r="A48" s="43"/>
      <c r="B48" s="57">
        <v>1</v>
      </c>
      <c r="C48" s="450" t="str">
        <f>INDEX(ControlP!$C$19:$C$21,MATCH(B48,ControlP!$B$19:$B$21,0))</f>
        <v>Is an Accredited Tax Practitioner or Accredited Tax Advisor with Singapore Chartered Tax Professionals Limited (SCTP).</v>
      </c>
      <c r="D48" s="451"/>
      <c r="E48" s="451"/>
      <c r="F48" s="451"/>
      <c r="G48" s="451"/>
      <c r="H48" s="451"/>
      <c r="I48" s="451"/>
      <c r="J48" s="451"/>
      <c r="K48" s="451"/>
      <c r="L48" s="452"/>
      <c r="M48" s="445" t="str">
        <f>IF(ControlP!E19="NA","NA",IF(OR(ControlP!E19="E",ControlP!E19="G"),"Yes","No"))</f>
        <v>No</v>
      </c>
      <c r="N48" s="446"/>
      <c r="O48" s="446"/>
      <c r="P48" s="447"/>
      <c r="Q48" s="447"/>
      <c r="R48" s="447"/>
      <c r="S48" s="447"/>
      <c r="T48" s="447"/>
      <c r="U48" s="447"/>
      <c r="V48" s="447"/>
      <c r="W48" s="447"/>
      <c r="X48" s="153"/>
      <c r="Y48" s="99"/>
    </row>
    <row r="49" spans="1:25" s="53" customFormat="1" ht="60" customHeight="1" x14ac:dyDescent="0.2">
      <c r="A49" s="43"/>
      <c r="B49" s="57">
        <v>2</v>
      </c>
      <c r="C49" s="450" t="str">
        <f>INDEX(ControlP!$C$19:$C$21,MATCH(B49,ControlP!$B$19:$B$21,0))</f>
        <v>Has a good understanding of areas where GST application rule are less straightforward (e.g. difference between reimbursement and disbursement, hire-purchase transactions, treatment of sale and redemption of vouchers, significance of partial exemption and input tax apportionment).</v>
      </c>
      <c r="D49" s="451"/>
      <c r="E49" s="451"/>
      <c r="F49" s="451"/>
      <c r="G49" s="451"/>
      <c r="H49" s="451"/>
      <c r="I49" s="451"/>
      <c r="J49" s="451"/>
      <c r="K49" s="451"/>
      <c r="L49" s="452"/>
      <c r="M49" s="445" t="str">
        <f>IF(ControlP!E20="NA","NA",IF(OR(ControlP!E20="E",ControlP!E20="G"),"Yes","No"))</f>
        <v>No</v>
      </c>
      <c r="N49" s="446"/>
      <c r="O49" s="446"/>
      <c r="P49" s="447"/>
      <c r="Q49" s="447"/>
      <c r="R49" s="447"/>
      <c r="S49" s="447"/>
      <c r="T49" s="447"/>
      <c r="U49" s="447"/>
      <c r="V49" s="447"/>
      <c r="W49" s="447"/>
      <c r="X49" s="153"/>
      <c r="Y49" s="99"/>
    </row>
    <row r="50" spans="1:25" s="53" customFormat="1" ht="30" customHeight="1" x14ac:dyDescent="0.2">
      <c r="A50" s="43"/>
      <c r="B50" s="57">
        <v>3</v>
      </c>
      <c r="C50" s="450" t="str">
        <f>INDEX(ControlP!$C$19:$C$21,MATCH(B50,ControlP!$B$19:$B$21,0))</f>
        <v>Is able to recognise potential GST issues and seek clarification from IRAS or external professionals when in doubt.</v>
      </c>
      <c r="D50" s="451"/>
      <c r="E50" s="451"/>
      <c r="F50" s="451"/>
      <c r="G50" s="451"/>
      <c r="H50" s="451"/>
      <c r="I50" s="451"/>
      <c r="J50" s="451"/>
      <c r="K50" s="451"/>
      <c r="L50" s="452"/>
      <c r="M50" s="445" t="str">
        <f>IF(ControlP!E21="NA","NA",IF(OR(ControlP!E21="E",ControlP!E21="G"),"Yes","No"))</f>
        <v>No</v>
      </c>
      <c r="N50" s="446"/>
      <c r="O50" s="446"/>
      <c r="P50" s="447"/>
      <c r="Q50" s="447"/>
      <c r="R50" s="447"/>
      <c r="S50" s="447"/>
      <c r="T50" s="447"/>
      <c r="U50" s="447"/>
      <c r="V50" s="447"/>
      <c r="W50" s="447"/>
      <c r="X50" s="153"/>
      <c r="Y50" s="99"/>
    </row>
    <row r="51" spans="1:25" s="53" customFormat="1" ht="15" customHeight="1" x14ac:dyDescent="0.2">
      <c r="A51" s="43"/>
      <c r="B51" s="27"/>
      <c r="C51" s="75"/>
      <c r="D51" s="75"/>
      <c r="E51" s="75"/>
      <c r="F51" s="75"/>
      <c r="G51" s="75"/>
      <c r="H51" s="75"/>
      <c r="I51" s="75"/>
      <c r="J51" s="75"/>
      <c r="L51" s="256"/>
      <c r="M51" s="256"/>
      <c r="N51" s="256"/>
      <c r="O51" s="256"/>
      <c r="P51" s="256"/>
      <c r="Q51" s="256"/>
      <c r="R51" s="256"/>
      <c r="S51" s="256"/>
      <c r="T51" s="256"/>
      <c r="U51" s="256"/>
      <c r="V51" s="256"/>
      <c r="W51" s="256"/>
      <c r="X51" s="153"/>
      <c r="Y51" s="99"/>
    </row>
    <row r="52" spans="1:25" s="53" customFormat="1" ht="15" customHeight="1" x14ac:dyDescent="0.2">
      <c r="A52" s="43"/>
      <c r="B52" s="27"/>
      <c r="C52" s="75"/>
      <c r="D52" s="75"/>
      <c r="E52" s="75"/>
      <c r="F52" s="75"/>
      <c r="G52" s="75"/>
      <c r="H52" s="75"/>
      <c r="I52" s="75"/>
      <c r="J52" s="75"/>
      <c r="L52" s="256"/>
      <c r="M52" s="256"/>
      <c r="N52" s="256"/>
      <c r="O52" s="256"/>
      <c r="P52" s="256"/>
      <c r="Q52" s="256"/>
      <c r="R52" s="256"/>
      <c r="S52" s="256"/>
      <c r="T52" s="256"/>
      <c r="U52" s="256"/>
      <c r="V52" s="256"/>
      <c r="W52" s="256"/>
      <c r="X52" s="153"/>
      <c r="Y52" s="99"/>
    </row>
    <row r="53" spans="1:25" s="53" customFormat="1" ht="20.100000000000001" customHeight="1" x14ac:dyDescent="0.2">
      <c r="A53" s="43"/>
      <c r="B53" s="262" t="s">
        <v>21</v>
      </c>
      <c r="C53" s="262"/>
      <c r="D53" s="262"/>
      <c r="E53" s="262"/>
      <c r="F53" s="262"/>
      <c r="G53" s="262"/>
      <c r="H53" s="262"/>
      <c r="I53" s="262"/>
      <c r="J53" s="262"/>
      <c r="K53" s="262"/>
      <c r="L53" s="262"/>
      <c r="M53" s="262"/>
      <c r="N53" s="262"/>
      <c r="O53" s="262"/>
      <c r="P53" s="262"/>
      <c r="Q53" s="262"/>
      <c r="R53" s="262"/>
      <c r="S53" s="262"/>
      <c r="T53" s="262"/>
      <c r="U53" s="262"/>
      <c r="V53" s="262"/>
      <c r="W53" s="262"/>
      <c r="X53" s="153"/>
      <c r="Y53" s="99"/>
    </row>
    <row r="54" spans="1:25" s="53" customFormat="1" ht="15" customHeight="1" x14ac:dyDescent="0.2">
      <c r="A54" s="43"/>
      <c r="B54" s="50"/>
      <c r="C54" s="24"/>
      <c r="D54" s="24"/>
      <c r="E54" s="24"/>
      <c r="F54" s="58"/>
      <c r="G54" s="58"/>
      <c r="H54" s="58"/>
      <c r="I54" s="58"/>
      <c r="J54" s="58"/>
      <c r="K54" s="43"/>
      <c r="L54" s="256"/>
      <c r="M54" s="256"/>
      <c r="N54" s="256"/>
      <c r="O54" s="256"/>
      <c r="P54" s="256"/>
      <c r="Q54" s="256"/>
      <c r="R54" s="256"/>
      <c r="S54" s="256"/>
      <c r="T54" s="256"/>
      <c r="U54" s="256"/>
      <c r="V54" s="256"/>
      <c r="W54" s="256"/>
      <c r="X54" s="153"/>
      <c r="Y54" s="99"/>
    </row>
    <row r="55" spans="1:25" s="53" customFormat="1" ht="15" customHeight="1" x14ac:dyDescent="0.25">
      <c r="A55" s="43"/>
      <c r="B55" s="176" t="str">
        <f>ControlP!C23</f>
        <v>Essential Requirements</v>
      </c>
      <c r="C55" s="43"/>
      <c r="D55" s="19"/>
      <c r="E55" s="19"/>
      <c r="F55" s="43"/>
      <c r="G55" s="43"/>
      <c r="H55" s="43"/>
      <c r="I55" s="43"/>
      <c r="J55" s="43"/>
      <c r="K55" s="256"/>
      <c r="L55" s="256"/>
      <c r="M55" s="256"/>
      <c r="N55" s="256"/>
      <c r="O55" s="256"/>
      <c r="P55" s="256"/>
      <c r="Q55" s="266"/>
      <c r="R55" s="266"/>
      <c r="S55" s="266"/>
      <c r="T55" s="266"/>
      <c r="U55" s="266"/>
      <c r="V55" s="266"/>
      <c r="W55" s="266"/>
      <c r="X55" s="153"/>
      <c r="Y55" s="99"/>
    </row>
    <row r="56" spans="1:25" s="53" customFormat="1" ht="14.25" customHeight="1" x14ac:dyDescent="0.25">
      <c r="A56" s="43"/>
      <c r="B56" s="252" t="s">
        <v>7</v>
      </c>
      <c r="C56" s="258" t="s">
        <v>18</v>
      </c>
      <c r="D56" s="259"/>
      <c r="E56" s="259"/>
      <c r="F56" s="259"/>
      <c r="G56" s="259"/>
      <c r="H56" s="259"/>
      <c r="I56" s="259"/>
      <c r="J56" s="259"/>
      <c r="K56" s="259"/>
      <c r="L56" s="259"/>
      <c r="M56" s="445" t="s">
        <v>91</v>
      </c>
      <c r="N56" s="446"/>
      <c r="O56" s="449"/>
      <c r="P56" s="446" t="s">
        <v>95</v>
      </c>
      <c r="Q56" s="446"/>
      <c r="R56" s="446"/>
      <c r="S56" s="446"/>
      <c r="T56" s="446"/>
      <c r="U56" s="446"/>
      <c r="V56" s="446"/>
      <c r="W56" s="449"/>
      <c r="X56" s="153"/>
      <c r="Y56" s="99"/>
    </row>
    <row r="57" spans="1:25" s="53" customFormat="1" ht="14.25" customHeight="1" x14ac:dyDescent="0.25">
      <c r="A57" s="43"/>
      <c r="B57" s="54"/>
      <c r="C57" s="258" t="str">
        <f>ControlP!C24</f>
        <v>My GST approver:</v>
      </c>
      <c r="D57" s="259"/>
      <c r="E57" s="259"/>
      <c r="F57" s="259"/>
      <c r="G57" s="259"/>
      <c r="H57" s="259"/>
      <c r="I57" s="259"/>
      <c r="J57" s="259"/>
      <c r="K57" s="259"/>
      <c r="L57" s="259"/>
      <c r="M57" s="259"/>
      <c r="N57" s="259"/>
      <c r="O57" s="259"/>
      <c r="P57" s="259"/>
      <c r="Q57" s="259"/>
      <c r="R57" s="259"/>
      <c r="S57" s="259"/>
      <c r="T57" s="259"/>
      <c r="U57" s="259"/>
      <c r="V57" s="259"/>
      <c r="W57" s="260"/>
      <c r="X57" s="153"/>
      <c r="Y57" s="99"/>
    </row>
    <row r="58" spans="1:25" s="53" customFormat="1" ht="30" customHeight="1" x14ac:dyDescent="0.2">
      <c r="A58" s="43"/>
      <c r="B58" s="57">
        <v>1</v>
      </c>
      <c r="C58" s="450" t="str">
        <f>INDEX(ControlP!$C$25:$C$27,MATCH(B58,ControlP!$B$25:$B$27,0))</f>
        <v>Is in a position of authority (e.g. Accounts / Finance Manager or Chief Financial Officer) AND is appointed to be responsible for the accuracy of the business's GST return declarations.</v>
      </c>
      <c r="D58" s="451"/>
      <c r="E58" s="451"/>
      <c r="F58" s="451"/>
      <c r="G58" s="451"/>
      <c r="H58" s="451"/>
      <c r="I58" s="451"/>
      <c r="J58" s="451"/>
      <c r="K58" s="451"/>
      <c r="L58" s="452"/>
      <c r="M58" s="445" t="str">
        <f>IF(ControlP!E25="NA","NA",IF(OR(ControlP!E25="E",ControlP!E25="G"),"Yes","No"))</f>
        <v>No</v>
      </c>
      <c r="N58" s="446"/>
      <c r="O58" s="446"/>
      <c r="P58" s="447"/>
      <c r="Q58" s="447"/>
      <c r="R58" s="447"/>
      <c r="S58" s="447"/>
      <c r="T58" s="447"/>
      <c r="U58" s="447"/>
      <c r="V58" s="447"/>
      <c r="W58" s="447"/>
      <c r="X58" s="153"/>
      <c r="Y58" s="99"/>
    </row>
    <row r="59" spans="1:25" s="53" customFormat="1" ht="20.100000000000001" customHeight="1" x14ac:dyDescent="0.2">
      <c r="A59" s="43"/>
      <c r="B59" s="55">
        <v>2</v>
      </c>
      <c r="C59" s="450" t="str">
        <f>INDEX(ControlP!$C$25:$C$27,MATCH(B59,ControlP!$B$25:$B$27,0))</f>
        <v>Has accounting qualification with at least one year of experience in reviewing GST returns.</v>
      </c>
      <c r="D59" s="451"/>
      <c r="E59" s="451"/>
      <c r="F59" s="451"/>
      <c r="G59" s="451"/>
      <c r="H59" s="451"/>
      <c r="I59" s="451"/>
      <c r="J59" s="451"/>
      <c r="K59" s="451"/>
      <c r="L59" s="452"/>
      <c r="M59" s="445" t="str">
        <f>IF(ControlP!E26="NA","NA",IF(OR(ControlP!E26="E",ControlP!E26="G"),"Yes","No"))</f>
        <v>No</v>
      </c>
      <c r="N59" s="446"/>
      <c r="O59" s="446"/>
      <c r="P59" s="447"/>
      <c r="Q59" s="447"/>
      <c r="R59" s="447"/>
      <c r="S59" s="447"/>
      <c r="T59" s="447"/>
      <c r="U59" s="447"/>
      <c r="V59" s="447"/>
      <c r="W59" s="447"/>
      <c r="X59" s="153"/>
      <c r="Y59" s="99"/>
    </row>
    <row r="60" spans="1:25" s="53" customFormat="1" ht="45" customHeight="1" x14ac:dyDescent="0.2">
      <c r="A60" s="43"/>
      <c r="B60" s="57">
        <v>3</v>
      </c>
      <c r="C60" s="450" t="str">
        <f>INDEX(ControlP!$C$25:$C$27,MATCH(B60,ControlP!$B$25:$B$27,0))</f>
        <v>Has attended and attained at least a pass in one of the following courses - GST Course "Overview of GST", Executive Tax Programme Level I / II (GST), ISCA Professional Examination's Taxation Module or ISCA ATTS Specialist Certificate in Taxation.</v>
      </c>
      <c r="D60" s="451"/>
      <c r="E60" s="451"/>
      <c r="F60" s="451"/>
      <c r="G60" s="451"/>
      <c r="H60" s="451"/>
      <c r="I60" s="451"/>
      <c r="J60" s="451"/>
      <c r="K60" s="451"/>
      <c r="L60" s="452"/>
      <c r="M60" s="445" t="str">
        <f>IF(ControlP!E27="NA","NA",IF(OR(ControlP!E27="E",ControlP!E27="G"),"Yes","No"))</f>
        <v>No</v>
      </c>
      <c r="N60" s="446"/>
      <c r="O60" s="446"/>
      <c r="P60" s="447"/>
      <c r="Q60" s="447"/>
      <c r="R60" s="447"/>
      <c r="S60" s="447"/>
      <c r="T60" s="447"/>
      <c r="U60" s="447"/>
      <c r="V60" s="447"/>
      <c r="W60" s="447"/>
      <c r="X60" s="153"/>
      <c r="Y60" s="99"/>
    </row>
    <row r="61" spans="1:25" s="53" customFormat="1" ht="15" customHeight="1" x14ac:dyDescent="0.2">
      <c r="A61" s="43"/>
      <c r="C61" s="27"/>
      <c r="D61" s="74"/>
      <c r="E61" s="74"/>
      <c r="F61" s="73"/>
      <c r="G61" s="73"/>
      <c r="H61" s="73"/>
      <c r="I61" s="73"/>
      <c r="J61" s="73"/>
      <c r="K61" s="73"/>
      <c r="L61" s="256"/>
      <c r="M61" s="256"/>
      <c r="N61" s="256"/>
      <c r="O61" s="256"/>
      <c r="P61" s="256"/>
      <c r="Q61" s="256"/>
      <c r="R61" s="256"/>
      <c r="S61" s="256"/>
      <c r="T61" s="256"/>
      <c r="U61" s="256"/>
      <c r="V61" s="256"/>
      <c r="W61" s="256"/>
      <c r="X61" s="153"/>
      <c r="Y61" s="99"/>
    </row>
    <row r="62" spans="1:25" s="53" customFormat="1" ht="15" customHeight="1" x14ac:dyDescent="0.25">
      <c r="A62" s="43"/>
      <c r="B62" s="164" t="str">
        <f>ControlP!C28</f>
        <v>Good Practices</v>
      </c>
      <c r="C62" s="27"/>
      <c r="D62" s="74"/>
      <c r="E62" s="74"/>
      <c r="F62" s="73"/>
      <c r="G62" s="73"/>
      <c r="H62" s="73"/>
      <c r="I62" s="73"/>
      <c r="J62" s="73"/>
      <c r="K62" s="256"/>
      <c r="L62" s="256"/>
      <c r="M62" s="256"/>
      <c r="N62" s="256"/>
      <c r="O62" s="256"/>
      <c r="P62" s="256"/>
      <c r="Q62" s="256"/>
      <c r="R62" s="256"/>
      <c r="S62" s="256"/>
      <c r="T62" s="256"/>
      <c r="U62" s="256"/>
      <c r="V62" s="256"/>
      <c r="W62" s="256"/>
      <c r="X62" s="153"/>
      <c r="Y62" s="99"/>
    </row>
    <row r="63" spans="1:25" s="53" customFormat="1" ht="30" customHeight="1" x14ac:dyDescent="0.2">
      <c r="A63" s="43"/>
      <c r="B63" s="57">
        <v>1</v>
      </c>
      <c r="C63" s="450" t="str">
        <f>INDEX(ControlP!$C$29:$C$29,MATCH(B63,ControlP!$B$29:$B$29,0))</f>
        <v>My GST approver is an Accredited Tax Practitioner or Accredited Tax Advisor with Singapore Chartered Tax Professionals Limited (SCTP).</v>
      </c>
      <c r="D63" s="451"/>
      <c r="E63" s="451"/>
      <c r="F63" s="451"/>
      <c r="G63" s="451"/>
      <c r="H63" s="451"/>
      <c r="I63" s="451"/>
      <c r="J63" s="451"/>
      <c r="K63" s="451"/>
      <c r="L63" s="452"/>
      <c r="M63" s="445" t="str">
        <f>IF(ControlP!E29="NA","NA",IF(OR(ControlP!E29="E",ControlP!E29="G"),"Yes","No"))</f>
        <v>No</v>
      </c>
      <c r="N63" s="446"/>
      <c r="O63" s="446"/>
      <c r="P63" s="447"/>
      <c r="Q63" s="447"/>
      <c r="R63" s="447"/>
      <c r="S63" s="447"/>
      <c r="T63" s="447"/>
      <c r="U63" s="447"/>
      <c r="V63" s="447"/>
      <c r="W63" s="447"/>
      <c r="X63" s="153"/>
      <c r="Y63" s="99"/>
    </row>
    <row r="64" spans="1:25" s="53" customFormat="1" ht="15" customHeight="1" x14ac:dyDescent="0.2">
      <c r="A64" s="43"/>
      <c r="C64" s="27"/>
      <c r="D64" s="253"/>
      <c r="E64" s="253"/>
      <c r="L64" s="256"/>
      <c r="M64" s="256"/>
      <c r="N64" s="256"/>
      <c r="O64" s="256"/>
      <c r="P64" s="256"/>
      <c r="Q64" s="256"/>
      <c r="R64" s="256"/>
      <c r="S64" s="256"/>
      <c r="T64" s="256"/>
      <c r="U64" s="256"/>
      <c r="V64" s="256"/>
      <c r="W64" s="256"/>
      <c r="X64" s="153"/>
      <c r="Y64" s="99"/>
    </row>
    <row r="65" spans="1:25" s="53" customFormat="1" ht="15" customHeight="1" x14ac:dyDescent="0.2">
      <c r="A65" s="43"/>
      <c r="C65" s="27"/>
      <c r="D65" s="253"/>
      <c r="E65" s="253"/>
      <c r="L65" s="256"/>
      <c r="M65" s="256"/>
      <c r="N65" s="256"/>
      <c r="O65" s="256"/>
      <c r="P65" s="256"/>
      <c r="Q65" s="256"/>
      <c r="R65" s="256"/>
      <c r="S65" s="256"/>
      <c r="T65" s="256"/>
      <c r="U65" s="256"/>
      <c r="V65" s="256"/>
      <c r="W65" s="256"/>
      <c r="X65" s="153"/>
      <c r="Y65" s="99"/>
    </row>
    <row r="66" spans="1:25" s="53" customFormat="1" ht="20.100000000000001" customHeight="1" x14ac:dyDescent="0.2">
      <c r="A66" s="43"/>
      <c r="B66" s="263" t="s">
        <v>12</v>
      </c>
      <c r="C66" s="263"/>
      <c r="D66" s="263"/>
      <c r="E66" s="263"/>
      <c r="F66" s="263"/>
      <c r="G66" s="263"/>
      <c r="H66" s="263"/>
      <c r="I66" s="263"/>
      <c r="J66" s="263"/>
      <c r="K66" s="263"/>
      <c r="L66" s="263"/>
      <c r="M66" s="263"/>
      <c r="N66" s="263"/>
      <c r="O66" s="263"/>
      <c r="P66" s="263"/>
      <c r="Q66" s="263"/>
      <c r="R66" s="263"/>
      <c r="S66" s="263"/>
      <c r="T66" s="263"/>
      <c r="U66" s="263"/>
      <c r="V66" s="263"/>
      <c r="W66" s="263"/>
      <c r="X66" s="153"/>
      <c r="Y66" s="99"/>
    </row>
    <row r="67" spans="1:25" s="53" customFormat="1" ht="15" customHeight="1" x14ac:dyDescent="0.2">
      <c r="A67" s="43"/>
      <c r="B67" s="27"/>
      <c r="C67" s="75"/>
      <c r="D67" s="75"/>
      <c r="E67" s="75"/>
      <c r="F67" s="75"/>
      <c r="G67" s="75"/>
      <c r="H67" s="75"/>
      <c r="I67" s="75"/>
      <c r="J67" s="75"/>
      <c r="K67" s="75"/>
      <c r="L67" s="256"/>
      <c r="M67" s="256"/>
      <c r="N67" s="256"/>
      <c r="O67" s="256"/>
      <c r="P67" s="256"/>
      <c r="Q67" s="256"/>
      <c r="R67" s="256"/>
      <c r="S67" s="256"/>
      <c r="T67" s="256"/>
      <c r="U67" s="256"/>
      <c r="V67" s="256"/>
      <c r="W67" s="256"/>
      <c r="X67" s="153"/>
      <c r="Y67" s="99"/>
    </row>
    <row r="68" spans="1:25" s="53" customFormat="1" ht="15" customHeight="1" x14ac:dyDescent="0.25">
      <c r="A68" s="43"/>
      <c r="B68" s="176" t="str">
        <f>ControlP!C31</f>
        <v>Essential Requirements</v>
      </c>
      <c r="C68" s="75"/>
      <c r="D68" s="75"/>
      <c r="E68" s="75"/>
      <c r="F68" s="75"/>
      <c r="G68" s="75"/>
      <c r="H68" s="75"/>
      <c r="I68" s="75"/>
      <c r="J68" s="75"/>
      <c r="K68" s="256"/>
      <c r="L68" s="256"/>
      <c r="M68" s="256"/>
      <c r="N68" s="256"/>
      <c r="O68" s="256"/>
      <c r="P68" s="256"/>
      <c r="Q68" s="266"/>
      <c r="R68" s="266"/>
      <c r="S68" s="266"/>
      <c r="T68" s="266"/>
      <c r="U68" s="266"/>
      <c r="V68" s="266"/>
      <c r="W68" s="266"/>
      <c r="X68" s="153"/>
      <c r="Y68" s="99"/>
    </row>
    <row r="69" spans="1:25" s="53" customFormat="1" ht="15" customHeight="1" x14ac:dyDescent="0.25">
      <c r="A69" s="43"/>
      <c r="B69" s="252" t="s">
        <v>7</v>
      </c>
      <c r="C69" s="258" t="s">
        <v>18</v>
      </c>
      <c r="D69" s="259"/>
      <c r="E69" s="259"/>
      <c r="F69" s="259"/>
      <c r="G69" s="259"/>
      <c r="H69" s="259"/>
      <c r="I69" s="259"/>
      <c r="J69" s="259"/>
      <c r="K69" s="259"/>
      <c r="L69" s="259"/>
      <c r="M69" s="445" t="s">
        <v>91</v>
      </c>
      <c r="N69" s="446"/>
      <c r="O69" s="449"/>
      <c r="P69" s="446" t="s">
        <v>95</v>
      </c>
      <c r="Q69" s="446"/>
      <c r="R69" s="446"/>
      <c r="S69" s="446"/>
      <c r="T69" s="446"/>
      <c r="U69" s="446"/>
      <c r="V69" s="446"/>
      <c r="W69" s="449"/>
      <c r="X69" s="153"/>
      <c r="Y69" s="99"/>
    </row>
    <row r="70" spans="1:25" s="53" customFormat="1" ht="30" customHeight="1" x14ac:dyDescent="0.2">
      <c r="A70" s="43"/>
      <c r="B70" s="57">
        <v>1</v>
      </c>
      <c r="C70" s="450" t="str">
        <f>INDEX(ControlP!$C$32:$C$46,MATCH(B70,ControlP!$B$32:$B$46,0))</f>
        <v>All accounting records and documents are kept for a period of at least five years to support all my GST declarations.</v>
      </c>
      <c r="D70" s="451"/>
      <c r="E70" s="451"/>
      <c r="F70" s="451"/>
      <c r="G70" s="451"/>
      <c r="H70" s="451"/>
      <c r="I70" s="451"/>
      <c r="J70" s="451"/>
      <c r="K70" s="451"/>
      <c r="L70" s="452"/>
      <c r="M70" s="445" t="str">
        <f>IF(ControlP!E32="NA","NA",IF(OR(ControlP!E32="E",ControlP!E32="G"),"Yes","No"))</f>
        <v>No</v>
      </c>
      <c r="N70" s="446"/>
      <c r="O70" s="446"/>
      <c r="P70" s="447"/>
      <c r="Q70" s="447"/>
      <c r="R70" s="447"/>
      <c r="S70" s="447"/>
      <c r="T70" s="447"/>
      <c r="U70" s="447"/>
      <c r="V70" s="447"/>
      <c r="W70" s="447"/>
      <c r="X70" s="153"/>
      <c r="Y70" s="99"/>
    </row>
    <row r="71" spans="1:25" s="53" customFormat="1" ht="30" customHeight="1" x14ac:dyDescent="0.2">
      <c r="A71" s="43"/>
      <c r="B71" s="57">
        <v>2</v>
      </c>
      <c r="C71" s="450" t="str">
        <f>INDEX(ControlP!$C$32:$C$46,MATCH(B71,ControlP!$B$32:$B$46,0))</f>
        <v>The record keeping processes are well documented and can be handed over in the event of a change in personnel handling GST matters.</v>
      </c>
      <c r="D71" s="451"/>
      <c r="E71" s="451"/>
      <c r="F71" s="451"/>
      <c r="G71" s="451"/>
      <c r="H71" s="451"/>
      <c r="I71" s="451"/>
      <c r="J71" s="451"/>
      <c r="K71" s="451"/>
      <c r="L71" s="452"/>
      <c r="M71" s="445" t="str">
        <f>IF(ControlP!E33="NA","NA",IF(OR(ControlP!E33="E",ControlP!E33="G"),"Yes","No"))</f>
        <v>No</v>
      </c>
      <c r="N71" s="446"/>
      <c r="O71" s="446"/>
      <c r="P71" s="447"/>
      <c r="Q71" s="447"/>
      <c r="R71" s="447"/>
      <c r="S71" s="447"/>
      <c r="T71" s="447"/>
      <c r="U71" s="447"/>
      <c r="V71" s="447"/>
      <c r="W71" s="447"/>
      <c r="X71" s="153"/>
      <c r="Y71" s="99"/>
    </row>
    <row r="72" spans="1:25" s="53" customFormat="1" ht="45" customHeight="1" x14ac:dyDescent="0.2">
      <c r="A72" s="43"/>
      <c r="B72" s="57">
        <v>3</v>
      </c>
      <c r="C72" s="450" t="str">
        <f>INDEX(ControlP!$C$32:$C$46,MATCH(B72,ControlP!$B$32:$B$46,0))</f>
        <v>Copies of my communication with IRAS and external consultants on GST treatment and / or other matters relevant to the business are maintained (e.g. approval letter from IRAS on GST scheme, clarifications sought on GST treatment).</v>
      </c>
      <c r="D72" s="451"/>
      <c r="E72" s="451"/>
      <c r="F72" s="451"/>
      <c r="G72" s="451"/>
      <c r="H72" s="451"/>
      <c r="I72" s="451"/>
      <c r="J72" s="451"/>
      <c r="K72" s="451"/>
      <c r="L72" s="452"/>
      <c r="M72" s="445" t="str">
        <f>IF(ControlP!E34="NA","NA",IF(OR(ControlP!E34="E",ControlP!E34="G"),"Yes","No"))</f>
        <v>No</v>
      </c>
      <c r="N72" s="446"/>
      <c r="O72" s="446"/>
      <c r="P72" s="447"/>
      <c r="Q72" s="447"/>
      <c r="R72" s="447"/>
      <c r="S72" s="447"/>
      <c r="T72" s="447"/>
      <c r="U72" s="447"/>
      <c r="V72" s="447"/>
      <c r="W72" s="447"/>
      <c r="X72" s="153"/>
      <c r="Y72" s="99"/>
    </row>
    <row r="73" spans="1:25" s="53" customFormat="1" ht="227.45" customHeight="1" x14ac:dyDescent="0.2">
      <c r="A73" s="43"/>
      <c r="B73" s="57" t="s">
        <v>118</v>
      </c>
      <c r="C73" s="450" t="str">
        <f>INDEX(ControlP!$C$32:$C$46,MATCH(B73,ControlP!$B$32:$B$46,0))</f>
        <v>My business issues tax invoices with the following details:
(a) The words “tax invoice” in a prominent place;
(b) An identification number;
(c) The date of issue of the invoice;
(d) My name/business name, address and GST registration number;
(e) My customer’s name (or trading name) and address;
(f) A description of the goods or services supplied and the type of supply, if there is more than one type of supply to the same customer;
(g) For each description of goods or services supplied, the quantity of goods or the extent of services and the amount payable, excluding GST;
(h) Any cash discount offered;
(i) The total amount payable excluding GST, the rate of GST and the total GST chargeable shown as a separate amount;
(j) The total amount payable including the total GST chargeable; and
(k) The breakdown of GST-exempt, zero-rated or other supplies, stating separately the gross amount payable in respect of each, if applicable.</v>
      </c>
      <c r="D73" s="451"/>
      <c r="E73" s="451"/>
      <c r="F73" s="451"/>
      <c r="G73" s="451"/>
      <c r="H73" s="451"/>
      <c r="I73" s="451"/>
      <c r="J73" s="451"/>
      <c r="K73" s="451"/>
      <c r="L73" s="452"/>
      <c r="M73" s="445" t="str">
        <f>IF(ControlP!E35="NA","NA",IF(OR(ControlP!E35="E",ControlP!E35="G"),"Yes","No"))</f>
        <v>No</v>
      </c>
      <c r="N73" s="446"/>
      <c r="O73" s="446"/>
      <c r="P73" s="447"/>
      <c r="Q73" s="447"/>
      <c r="R73" s="447"/>
      <c r="S73" s="447"/>
      <c r="T73" s="447"/>
      <c r="U73" s="447"/>
      <c r="V73" s="447"/>
      <c r="W73" s="447"/>
      <c r="X73" s="153"/>
      <c r="Y73" s="99"/>
    </row>
    <row r="74" spans="1:25" s="53" customFormat="1" ht="198.95" customHeight="1" x14ac:dyDescent="0.2">
      <c r="A74" s="43"/>
      <c r="B74" s="57" t="s">
        <v>119</v>
      </c>
      <c r="C74" s="450" t="str">
        <f>INDEX(ControlP!$C$32:$C$46,MATCH(B74,ControlP!$B$32:$B$46,0))</f>
        <v>My business issues customer accounting tax invoices with the following details:
(a) The words “tax invoice” in a prominent place;
(b) An identification number;
(c) The date of issue of the invoice;
(d) My name/business name, address and GST registration number;
(e) My customer’s name (or trading name), address and GST registration number;
(f) A description of the goods or services supplied and the type of supply, if there is more than one type of supply to the same customer;
(g) For each description of goods or services supplied, the quantity of goods or the extent of services and the amount payable, excluding GST;
(h) Any cash discount offered;
(i) The total amount payable, excluding GST; and
(j) A statement to inform my customer of the total GST due and to account for this tax to IRAS on my behalf.</v>
      </c>
      <c r="D74" s="451"/>
      <c r="E74" s="451"/>
      <c r="F74" s="451"/>
      <c r="G74" s="451"/>
      <c r="H74" s="451"/>
      <c r="I74" s="451"/>
      <c r="J74" s="451"/>
      <c r="K74" s="451"/>
      <c r="L74" s="452"/>
      <c r="M74" s="445" t="str">
        <f>IF(ControlP!E36="NA","NA",IF(OR(ControlP!E36="E",ControlP!E36="G"),"Yes","No"))</f>
        <v>No</v>
      </c>
      <c r="N74" s="446"/>
      <c r="O74" s="446"/>
      <c r="P74" s="447"/>
      <c r="Q74" s="447"/>
      <c r="R74" s="447"/>
      <c r="S74" s="447"/>
      <c r="T74" s="447"/>
      <c r="U74" s="447"/>
      <c r="V74" s="447"/>
      <c r="W74" s="447"/>
      <c r="X74" s="153"/>
      <c r="Y74" s="99"/>
    </row>
    <row r="75" spans="1:25" s="53" customFormat="1" ht="20.100000000000001" customHeight="1" x14ac:dyDescent="0.2">
      <c r="A75" s="43"/>
      <c r="B75" s="57">
        <v>5</v>
      </c>
      <c r="C75" s="450" t="str">
        <f>INDEX(ControlP!$C$32:$C$46,MATCH(B75,ControlP!$B$32:$B$46,0))</f>
        <v>My business keeps the original tax invoice which was cancelled.</v>
      </c>
      <c r="D75" s="451"/>
      <c r="E75" s="451"/>
      <c r="F75" s="451"/>
      <c r="G75" s="451"/>
      <c r="H75" s="451"/>
      <c r="I75" s="451"/>
      <c r="J75" s="451"/>
      <c r="K75" s="451"/>
      <c r="L75" s="452"/>
      <c r="M75" s="445" t="str">
        <f>IF(ControlP!E37="NA","NA",IF(OR(ControlP!E37="E",ControlP!E37="G"),"Yes","No"))</f>
        <v>No</v>
      </c>
      <c r="N75" s="446"/>
      <c r="O75" s="446"/>
      <c r="P75" s="447"/>
      <c r="Q75" s="447"/>
      <c r="R75" s="447"/>
      <c r="S75" s="447"/>
      <c r="T75" s="447"/>
      <c r="U75" s="447"/>
      <c r="V75" s="447"/>
      <c r="W75" s="447"/>
      <c r="X75" s="153"/>
      <c r="Y75" s="99"/>
    </row>
    <row r="76" spans="1:25" s="53" customFormat="1" ht="144.94999999999999" customHeight="1" x14ac:dyDescent="0.2">
      <c r="A76" s="43"/>
      <c r="B76" s="57">
        <v>6</v>
      </c>
      <c r="C76" s="450" t="str">
        <f>INDEX(ControlP!$C$32:$C$46,MATCH(B76,ControlP!$B$32:$B$46,0))</f>
        <v>My business is aware that when issuing sales invoices for zero-rated supplies, the sales invoice should contain the following details:
(a) My name / Business name, address, telephone number and business registration number;
(b) The date of issue of the invoice;
(c) An identification number, e.g. invoice number;
(d) My customer’s name and address;
(e) The description of goods or services, quantity and price;
(f) Any cash discount offered; and
(g) The total price.</v>
      </c>
      <c r="D76" s="451"/>
      <c r="E76" s="451"/>
      <c r="F76" s="451"/>
      <c r="G76" s="451"/>
      <c r="H76" s="451"/>
      <c r="I76" s="451"/>
      <c r="J76" s="451"/>
      <c r="K76" s="451"/>
      <c r="L76" s="452"/>
      <c r="M76" s="445" t="str">
        <f>IF(ControlP!E38="NA","NA",IF(OR(ControlP!E38="E",ControlP!E38="G"),"Yes","No"))</f>
        <v>No</v>
      </c>
      <c r="N76" s="446"/>
      <c r="O76" s="446"/>
      <c r="P76" s="447"/>
      <c r="Q76" s="447"/>
      <c r="R76" s="447"/>
      <c r="S76" s="447"/>
      <c r="T76" s="447"/>
      <c r="U76" s="447"/>
      <c r="V76" s="447"/>
      <c r="W76" s="447"/>
      <c r="X76" s="153"/>
      <c r="Y76" s="99"/>
    </row>
    <row r="77" spans="1:25" s="53" customFormat="1" ht="87.95" customHeight="1" x14ac:dyDescent="0.2">
      <c r="A77" s="43"/>
      <c r="B77" s="57" t="s">
        <v>120</v>
      </c>
      <c r="C77" s="450" t="str">
        <f>INDEX(ControlP!$C$32:$C$46,MATCH(B77,ControlP!$B$32:$B$46,0))</f>
        <v>My business is aware that when issuing an invoice in a foreign currency, the following items on the tax invoice will be converted into Singapore dollar at the selling rate of exchange prevailing in Singapore at the time of supply:
(a) The total amount payable (excluding GST);
(b) The total GST payable; and
(c) The total amount payable (including GST).</v>
      </c>
      <c r="D77" s="451"/>
      <c r="E77" s="451"/>
      <c r="F77" s="451"/>
      <c r="G77" s="451"/>
      <c r="H77" s="451"/>
      <c r="I77" s="451"/>
      <c r="J77" s="451"/>
      <c r="K77" s="451"/>
      <c r="L77" s="452"/>
      <c r="M77" s="445" t="str">
        <f>IF(ControlP!E39="NA","NA",IF(OR(ControlP!E39="E",ControlP!E39="G"),"Yes","No"))</f>
        <v>No</v>
      </c>
      <c r="N77" s="446"/>
      <c r="O77" s="446"/>
      <c r="P77" s="447"/>
      <c r="Q77" s="447"/>
      <c r="R77" s="447"/>
      <c r="S77" s="447"/>
      <c r="T77" s="447"/>
      <c r="U77" s="447"/>
      <c r="V77" s="447"/>
      <c r="W77" s="447"/>
      <c r="X77" s="153"/>
      <c r="Y77" s="99"/>
    </row>
    <row r="78" spans="1:25" s="53" customFormat="1" ht="76.5" customHeight="1" x14ac:dyDescent="0.2">
      <c r="A78" s="43"/>
      <c r="B78" s="57" t="s">
        <v>121</v>
      </c>
      <c r="C78" s="450" t="str">
        <f>INDEX(ControlP!$C$32:$C$46,MATCH(B78,ControlP!$B$32:$B$46,0))</f>
        <v>My business is aware that when issuing a customer accounting tax invoice in a foreign currency, the following items on the tax invoice are to be converted into Singapore dollar at the selling rate of exchange prevailing in Singapore at the time of supply:
(a) The total amount payable (excluding GST); and
(b) The GST amount my customer is required to account for on my behalf.</v>
      </c>
      <c r="D78" s="451"/>
      <c r="E78" s="451"/>
      <c r="F78" s="451"/>
      <c r="G78" s="451"/>
      <c r="H78" s="451"/>
      <c r="I78" s="451"/>
      <c r="J78" s="451"/>
      <c r="K78" s="451"/>
      <c r="L78" s="452"/>
      <c r="M78" s="445" t="str">
        <f>IF(ControlP!E40="NA","NA",IF(OR(ControlP!E40="E",ControlP!E40="G"),"Yes","No"))</f>
        <v>No</v>
      </c>
      <c r="N78" s="446"/>
      <c r="O78" s="446"/>
      <c r="P78" s="447"/>
      <c r="Q78" s="447"/>
      <c r="R78" s="447"/>
      <c r="S78" s="447"/>
      <c r="T78" s="447"/>
      <c r="U78" s="447"/>
      <c r="V78" s="447"/>
      <c r="W78" s="447"/>
      <c r="X78" s="153"/>
      <c r="Y78" s="99"/>
    </row>
    <row r="79" spans="1:25" s="53" customFormat="1" ht="114.95" customHeight="1" x14ac:dyDescent="0.2">
      <c r="A79" s="43"/>
      <c r="B79" s="57">
        <v>8</v>
      </c>
      <c r="C79" s="450" t="str">
        <f>INDEX(ControlP!$C$32:$C$46,MATCH(B79,ControlP!$B$32:$B$46,0))</f>
        <v>My business is aware that a simplified tax invoice containing the following details can be issued for standard-rated supplies amounting $1,000 (incl GST) or less:
(a) My name / Business name, address and GST registration number;
(b) The date of issue of the invoice;
(c) An identification number, e.g. invoice number;
(d) The description of the goods or services supplied;
(e) The total amount payable including tax; and
(f) The words “Price Payable includes GST”.</v>
      </c>
      <c r="D79" s="451"/>
      <c r="E79" s="451"/>
      <c r="F79" s="451"/>
      <c r="G79" s="451"/>
      <c r="H79" s="451"/>
      <c r="I79" s="451"/>
      <c r="J79" s="451"/>
      <c r="K79" s="451"/>
      <c r="L79" s="452"/>
      <c r="M79" s="445" t="str">
        <f>IF(ControlP!E41="NA","NA",IF(OR(ControlP!E41="E",ControlP!E41="G"),"Yes","No"))</f>
        <v>No</v>
      </c>
      <c r="N79" s="446"/>
      <c r="O79" s="446"/>
      <c r="P79" s="447"/>
      <c r="Q79" s="447"/>
      <c r="R79" s="447"/>
      <c r="S79" s="447"/>
      <c r="T79" s="447"/>
      <c r="U79" s="447"/>
      <c r="V79" s="447"/>
      <c r="W79" s="447"/>
      <c r="X79" s="153"/>
      <c r="Y79" s="99"/>
    </row>
    <row r="80" spans="1:25" s="53" customFormat="1" ht="360" customHeight="1" x14ac:dyDescent="0.2">
      <c r="A80" s="43"/>
      <c r="B80" s="57" t="s">
        <v>122</v>
      </c>
      <c r="C80" s="450" t="str">
        <f>INDEX(ControlP!$C$32:$C$46,MATCH(B80,ControlP!$B$32:$B$46,0))</f>
        <v>My business is aware that a credit note can be issued to correct a genuine mistake or to give a credit to its customer under the following situations:
- correction of a genuine mistake (e.g. goods invoiced as standard-rated which should have been exempt or zero-rated)
- supply did not take place
- charges are partly or fully waived before/after delivery of the goods
- goods or services are accepted, but terms of the contract are not fully met (e.g. sub standard goods are accepted by the customer at a reduced price)
- goods are returned or services are not accepted
- goods and services are supplied for an unconfirmed consideration
The credit note shows clearly:
(a) My name/Business name, address and GST registration number ;
(b) An identification number (e.g. a serial number);
(c) The date of issue;
(d) My customer's name and address;
(e) The reason for the credit given - for example, "returned goods";
(f) A description sufficient to identify the goods and services for which credit is being allowed;
(g) The quantity and amount credited for each item;
(h) The total amount credited, excluding tax;
(i) The rate and amount of tax credited;
(j) The total amount credited, including tax; and
(k) The number and date of the original tax invoice (for transactions which I am unable to do so, I am able to satisfy the Comptroller of GST by other means that I have accounted for GST on the original supply).</v>
      </c>
      <c r="D80" s="451"/>
      <c r="E80" s="451"/>
      <c r="F80" s="451"/>
      <c r="G80" s="451"/>
      <c r="H80" s="451"/>
      <c r="I80" s="451"/>
      <c r="J80" s="451"/>
      <c r="K80" s="451"/>
      <c r="L80" s="452"/>
      <c r="M80" s="445" t="str">
        <f>IF(ControlP!E42="NA","NA",IF(OR(ControlP!E42="E",ControlP!E42="G"),"Yes","No"))</f>
        <v>No</v>
      </c>
      <c r="N80" s="446"/>
      <c r="O80" s="446"/>
      <c r="P80" s="447"/>
      <c r="Q80" s="447"/>
      <c r="R80" s="447"/>
      <c r="S80" s="447"/>
      <c r="T80" s="447"/>
      <c r="U80" s="447"/>
      <c r="V80" s="447"/>
      <c r="W80" s="447"/>
      <c r="X80" s="153"/>
      <c r="Y80" s="99"/>
    </row>
    <row r="81" spans="1:25" s="53" customFormat="1" ht="213" customHeight="1" x14ac:dyDescent="0.2">
      <c r="A81" s="43"/>
      <c r="B81" s="57" t="s">
        <v>123</v>
      </c>
      <c r="C81" s="450" t="str">
        <f>INDEX(ControlP!$C$32:$C$46,MATCH(B81,ControlP!$B$32:$B$46,0))</f>
        <v>My business is aware that for customer accounting transactions where a credit note is issued to correct a genuine mistake or to give a credit to its customer, the credit note is to show clearly:
(a) My name/Business name, address and GST registration number;
(b) An identification number (e.g. a serial number);
(c) The date of issue;
(d) My customer's name and address and GST registration number;
(e) The reason for the credit given - for example, "returned goods";
(f) A description sufficient to identify the goods and services for which credit is being allowed;
(g) The quantity and amount credited for each item;
(h) The total amount credited, excluding tax;
(i) The number and date of the original customer accounting tax invoice (for transactions which I am unable to do so, I am able to satisfy the Comptroller of GST by other means that the supply was subject to customer accounting); and
(j) A statement to inform my customer of the total GST credit given and to adjust for this tax to IRAS on my behalf.</v>
      </c>
      <c r="D81" s="451"/>
      <c r="E81" s="451"/>
      <c r="F81" s="451"/>
      <c r="G81" s="451"/>
      <c r="H81" s="451"/>
      <c r="I81" s="451"/>
      <c r="J81" s="451"/>
      <c r="K81" s="451"/>
      <c r="L81" s="452"/>
      <c r="M81" s="445" t="str">
        <f>IF(ControlP!E43="NA","NA",IF(OR(ControlP!E43="E",ControlP!E43="G"),"Yes","No"))</f>
        <v>No</v>
      </c>
      <c r="N81" s="446"/>
      <c r="O81" s="446"/>
      <c r="P81" s="447"/>
      <c r="Q81" s="447"/>
      <c r="R81" s="447"/>
      <c r="S81" s="447"/>
      <c r="T81" s="447"/>
      <c r="U81" s="447"/>
      <c r="V81" s="447"/>
      <c r="W81" s="447"/>
      <c r="X81" s="153"/>
      <c r="Y81" s="99"/>
    </row>
    <row r="82" spans="1:25" s="53" customFormat="1" ht="114.95" customHeight="1" x14ac:dyDescent="0.2">
      <c r="A82" s="43"/>
      <c r="B82" s="57">
        <v>10</v>
      </c>
      <c r="C82" s="450" t="str">
        <f>INDEX(ControlP!$C$32:$C$46,MATCH(B82,ControlP!$B$32:$B$46,0))</f>
        <v>My business is aware that for importation and exportation of goods, the following documents are to be maintained in accordance to the GST e-Tax Guides “A Guide on Exports”, "GST: Guide on Hand-Carried Exports Scheme" and "GST: Guide on Imports": 
- Import and export permits, bill of lading / air waybill / cargo manifest / mate’s receipt or subsidiary export certificate/note of shipment issued by freight forwarder / handling agent;
- Invoice, purchase order, packing list / delivery note, insurance documents and evidence of payment.
- Any other documents specified by the Comptroller in the above GST e-Tax Guides.</v>
      </c>
      <c r="D82" s="451"/>
      <c r="E82" s="451"/>
      <c r="F82" s="451"/>
      <c r="G82" s="451"/>
      <c r="H82" s="451"/>
      <c r="I82" s="451"/>
      <c r="J82" s="451"/>
      <c r="K82" s="451"/>
      <c r="L82" s="452"/>
      <c r="M82" s="445" t="str">
        <f>IF(ControlP!E44="NA","NA",IF(OR(ControlP!E44="E",ControlP!E44="G"),"Yes","No"))</f>
        <v>No</v>
      </c>
      <c r="N82" s="446"/>
      <c r="O82" s="446"/>
      <c r="P82" s="447"/>
      <c r="Q82" s="447"/>
      <c r="R82" s="447"/>
      <c r="S82" s="447"/>
      <c r="T82" s="447"/>
      <c r="U82" s="447"/>
      <c r="V82" s="447"/>
      <c r="W82" s="447"/>
      <c r="X82" s="153"/>
      <c r="Y82" s="99"/>
    </row>
    <row r="83" spans="1:25" s="53" customFormat="1" ht="45" customHeight="1" x14ac:dyDescent="0.2">
      <c r="A83" s="43"/>
      <c r="B83" s="57">
        <v>11</v>
      </c>
      <c r="C83" s="450" t="str">
        <f>INDEX(ControlP!$C$32:$C$46,MATCH(B83,ControlP!$B$32:$B$46,0))</f>
        <v>My business files all source documents (e.g. receipts / invoices from my suppliers and carbon / duplicate copies of tax invoices / receipts issued to my customers) on a timely basis.</v>
      </c>
      <c r="D83" s="451"/>
      <c r="E83" s="451"/>
      <c r="F83" s="451"/>
      <c r="G83" s="451"/>
      <c r="H83" s="451"/>
      <c r="I83" s="451"/>
      <c r="J83" s="451"/>
      <c r="K83" s="451"/>
      <c r="L83" s="452"/>
      <c r="M83" s="445" t="str">
        <f>IF(ControlP!E45="NA","NA",IF(OR(ControlP!E45="E",ControlP!E45="G"),"Yes","No"))</f>
        <v>No</v>
      </c>
      <c r="N83" s="446"/>
      <c r="O83" s="446"/>
      <c r="P83" s="447"/>
      <c r="Q83" s="447"/>
      <c r="R83" s="447"/>
      <c r="S83" s="447"/>
      <c r="T83" s="447"/>
      <c r="U83" s="447"/>
      <c r="V83" s="447"/>
      <c r="W83" s="447"/>
      <c r="X83" s="153"/>
      <c r="Y83" s="99"/>
    </row>
    <row r="84" spans="1:25" s="53" customFormat="1" ht="180" customHeight="1" x14ac:dyDescent="0.2">
      <c r="A84" s="43"/>
      <c r="B84" s="57">
        <v>12</v>
      </c>
      <c r="C84" s="450" t="str">
        <f>INDEX(ControlP!$C$32:$C$46,MATCH(B84,ControlP!$B$32:$B$46,0))</f>
        <v xml:space="preserve">My business maintains its sales and purchase listings in accordance with the following format prescribed by IRAS:
Sales listings
Purchase listings
</v>
      </c>
      <c r="D84" s="451"/>
      <c r="E84" s="451"/>
      <c r="F84" s="451"/>
      <c r="G84" s="451"/>
      <c r="H84" s="451"/>
      <c r="I84" s="451"/>
      <c r="J84" s="451"/>
      <c r="K84" s="451"/>
      <c r="L84" s="452"/>
      <c r="M84" s="445" t="str">
        <f>IF(ControlP!E46="NA","NA",IF(OR(ControlP!E46="E",ControlP!E46="G"),"Yes","No"))</f>
        <v>No</v>
      </c>
      <c r="N84" s="446"/>
      <c r="O84" s="446"/>
      <c r="P84" s="447"/>
      <c r="Q84" s="447"/>
      <c r="R84" s="447"/>
      <c r="S84" s="447"/>
      <c r="T84" s="447"/>
      <c r="U84" s="447"/>
      <c r="V84" s="447"/>
      <c r="W84" s="447"/>
      <c r="X84" s="153"/>
      <c r="Y84" s="99"/>
    </row>
    <row r="85" spans="1:25" s="53" customFormat="1" ht="15" customHeight="1" x14ac:dyDescent="0.2">
      <c r="A85" s="43"/>
      <c r="B85" s="27"/>
      <c r="C85" s="75"/>
      <c r="D85" s="75"/>
      <c r="E85" s="75"/>
      <c r="F85" s="75"/>
      <c r="G85" s="75"/>
      <c r="H85" s="75"/>
      <c r="I85" s="75"/>
      <c r="J85" s="75"/>
      <c r="K85" s="256"/>
      <c r="L85" s="256"/>
      <c r="M85" s="256"/>
      <c r="N85" s="256"/>
      <c r="O85" s="256"/>
      <c r="P85" s="256"/>
      <c r="Q85" s="256"/>
      <c r="R85" s="256"/>
      <c r="S85" s="256"/>
      <c r="T85" s="256"/>
      <c r="U85" s="256"/>
      <c r="V85" s="256"/>
      <c r="W85" s="256"/>
      <c r="X85" s="153"/>
      <c r="Y85" s="99"/>
    </row>
    <row r="86" spans="1:25" s="53" customFormat="1" x14ac:dyDescent="0.25">
      <c r="A86" s="43"/>
      <c r="B86" s="164" t="str">
        <f>ControlP!C47</f>
        <v>Good Practices</v>
      </c>
      <c r="C86" s="27"/>
      <c r="D86" s="74"/>
      <c r="E86" s="74"/>
      <c r="F86" s="73"/>
      <c r="G86" s="73"/>
      <c r="H86" s="73"/>
      <c r="I86" s="73"/>
      <c r="J86" s="73"/>
      <c r="L86" s="256"/>
      <c r="M86" s="256"/>
      <c r="N86" s="256"/>
      <c r="O86" s="256"/>
      <c r="P86" s="256"/>
      <c r="Q86" s="256"/>
      <c r="R86" s="256"/>
      <c r="S86" s="256"/>
      <c r="T86" s="256"/>
      <c r="U86" s="256"/>
      <c r="V86" s="256"/>
      <c r="W86" s="256"/>
      <c r="X86" s="153"/>
      <c r="Y86" s="99"/>
    </row>
    <row r="87" spans="1:25" s="53" customFormat="1" ht="20.100000000000001" customHeight="1" x14ac:dyDescent="0.2">
      <c r="A87" s="43"/>
      <c r="B87" s="57">
        <v>1</v>
      </c>
      <c r="C87" s="450" t="str">
        <f>INDEX(ControlP!$C$48:$C$48,MATCH(B87,ControlP!$B$48:$B$48,0))</f>
        <v>Electronic records (instead of hardcopies) are kept for easy storage and retrieval.</v>
      </c>
      <c r="D87" s="451"/>
      <c r="E87" s="451"/>
      <c r="F87" s="451"/>
      <c r="G87" s="451"/>
      <c r="H87" s="451"/>
      <c r="I87" s="451"/>
      <c r="J87" s="451"/>
      <c r="K87" s="451"/>
      <c r="L87" s="452"/>
      <c r="M87" s="445" t="str">
        <f>IF(ControlP!E48="NA","NA",IF(OR(ControlP!E48="E",ControlP!E48="G"),"Yes","No"))</f>
        <v>No</v>
      </c>
      <c r="N87" s="446"/>
      <c r="O87" s="446"/>
      <c r="P87" s="447"/>
      <c r="Q87" s="447"/>
      <c r="R87" s="447"/>
      <c r="S87" s="447"/>
      <c r="T87" s="447"/>
      <c r="U87" s="447"/>
      <c r="V87" s="447"/>
      <c r="W87" s="447"/>
      <c r="X87" s="153"/>
      <c r="Y87" s="99"/>
    </row>
    <row r="88" spans="1:25" s="53" customFormat="1" ht="20.100000000000001" customHeight="1" x14ac:dyDescent="0.2">
      <c r="A88" s="43"/>
      <c r="B88" s="27"/>
      <c r="C88" s="75"/>
      <c r="D88" s="75"/>
      <c r="E88" s="75"/>
      <c r="F88" s="75"/>
      <c r="G88" s="75"/>
      <c r="H88" s="75"/>
      <c r="I88" s="75"/>
      <c r="J88" s="75"/>
      <c r="K88" s="75"/>
      <c r="L88" s="256"/>
      <c r="M88" s="256"/>
      <c r="N88" s="256"/>
      <c r="O88" s="256"/>
      <c r="P88" s="256"/>
      <c r="Q88" s="256"/>
      <c r="R88" s="256"/>
      <c r="S88" s="256"/>
      <c r="T88" s="256"/>
      <c r="U88" s="256"/>
      <c r="V88" s="256"/>
      <c r="W88" s="256"/>
      <c r="X88" s="153"/>
      <c r="Y88" s="99"/>
    </row>
    <row r="89" spans="1:25" s="53" customFormat="1" ht="20.100000000000001" customHeight="1" x14ac:dyDescent="0.2">
      <c r="A89" s="43"/>
      <c r="B89" s="27"/>
      <c r="C89" s="75"/>
      <c r="D89" s="75"/>
      <c r="E89" s="75"/>
      <c r="F89" s="75"/>
      <c r="G89" s="75"/>
      <c r="H89" s="75"/>
      <c r="I89" s="75"/>
      <c r="J89" s="75"/>
      <c r="K89" s="75"/>
      <c r="L89" s="256"/>
      <c r="M89" s="256"/>
      <c r="N89" s="256"/>
      <c r="O89" s="256"/>
      <c r="P89" s="256"/>
      <c r="Q89" s="256"/>
      <c r="R89" s="256"/>
      <c r="S89" s="256"/>
      <c r="T89" s="256"/>
      <c r="U89" s="256"/>
      <c r="V89" s="256"/>
      <c r="W89" s="256"/>
      <c r="X89" s="153"/>
      <c r="Y89" s="99"/>
    </row>
    <row r="90" spans="1:25" s="53" customFormat="1" ht="20.100000000000001" customHeight="1" x14ac:dyDescent="0.2">
      <c r="A90" s="43"/>
      <c r="B90" s="264" t="s">
        <v>129</v>
      </c>
      <c r="C90" s="264"/>
      <c r="D90" s="264"/>
      <c r="E90" s="264"/>
      <c r="F90" s="264"/>
      <c r="G90" s="264"/>
      <c r="H90" s="264"/>
      <c r="I90" s="264"/>
      <c r="J90" s="264"/>
      <c r="K90" s="264"/>
      <c r="L90" s="264"/>
      <c r="M90" s="264"/>
      <c r="N90" s="264"/>
      <c r="O90" s="264"/>
      <c r="P90" s="264"/>
      <c r="Q90" s="264"/>
      <c r="R90" s="264"/>
      <c r="S90" s="264"/>
      <c r="T90" s="264"/>
      <c r="U90" s="264"/>
      <c r="V90" s="264"/>
      <c r="W90" s="264"/>
      <c r="X90" s="153"/>
      <c r="Y90" s="326"/>
    </row>
    <row r="91" spans="1:25" s="53" customFormat="1" ht="15" customHeight="1" x14ac:dyDescent="0.2">
      <c r="A91" s="43"/>
      <c r="B91" s="27"/>
      <c r="C91" s="75"/>
      <c r="D91" s="75"/>
      <c r="E91" s="75"/>
      <c r="F91" s="75"/>
      <c r="G91" s="75"/>
      <c r="H91" s="75"/>
      <c r="I91" s="75"/>
      <c r="J91" s="75"/>
      <c r="K91" s="75"/>
      <c r="L91" s="256"/>
      <c r="M91" s="256"/>
      <c r="N91" s="256"/>
      <c r="O91" s="256"/>
      <c r="P91" s="256"/>
      <c r="Q91" s="256"/>
      <c r="R91" s="256"/>
      <c r="S91" s="256"/>
      <c r="T91" s="256"/>
      <c r="U91" s="256"/>
      <c r="V91" s="256"/>
      <c r="W91" s="256"/>
      <c r="X91" s="153"/>
      <c r="Y91" s="99"/>
    </row>
    <row r="92" spans="1:25" s="53" customFormat="1" x14ac:dyDescent="0.25">
      <c r="A92" s="43"/>
      <c r="B92" s="176" t="str">
        <f>ControlP!C50</f>
        <v>Essential Requirements</v>
      </c>
      <c r="C92" s="75"/>
      <c r="D92" s="75"/>
      <c r="E92" s="75"/>
      <c r="F92" s="75"/>
      <c r="G92" s="75"/>
      <c r="H92" s="75"/>
      <c r="I92" s="75"/>
      <c r="J92" s="75"/>
      <c r="K92" s="75"/>
      <c r="L92" s="256"/>
      <c r="M92" s="256"/>
      <c r="N92" s="256"/>
      <c r="O92" s="256"/>
      <c r="P92" s="256"/>
      <c r="Q92" s="266"/>
      <c r="R92" s="266"/>
      <c r="S92" s="266"/>
      <c r="T92" s="266"/>
      <c r="U92" s="266"/>
      <c r="V92" s="266"/>
      <c r="W92" s="266"/>
      <c r="X92" s="153"/>
      <c r="Y92" s="99"/>
    </row>
    <row r="93" spans="1:25" s="53" customFormat="1" ht="14.25" customHeight="1" x14ac:dyDescent="0.25">
      <c r="A93" s="43"/>
      <c r="B93" s="252" t="s">
        <v>7</v>
      </c>
      <c r="C93" s="258" t="s">
        <v>18</v>
      </c>
      <c r="D93" s="259"/>
      <c r="E93" s="259"/>
      <c r="F93" s="259"/>
      <c r="G93" s="259"/>
      <c r="H93" s="259"/>
      <c r="I93" s="259"/>
      <c r="J93" s="259"/>
      <c r="K93" s="259"/>
      <c r="L93" s="259"/>
      <c r="M93" s="445" t="s">
        <v>91</v>
      </c>
      <c r="N93" s="446"/>
      <c r="O93" s="449"/>
      <c r="P93" s="446" t="s">
        <v>95</v>
      </c>
      <c r="Q93" s="446"/>
      <c r="R93" s="446"/>
      <c r="S93" s="446"/>
      <c r="T93" s="446"/>
      <c r="U93" s="446"/>
      <c r="V93" s="446"/>
      <c r="W93" s="449"/>
      <c r="X93" s="153"/>
      <c r="Y93" s="99"/>
    </row>
    <row r="94" spans="1:25" s="53" customFormat="1" ht="45" customHeight="1" x14ac:dyDescent="0.2">
      <c r="A94" s="43"/>
      <c r="B94" s="57">
        <v>1</v>
      </c>
      <c r="C94" s="450" t="str">
        <f>INDEX(ControlP!$C$51:$C$54,MATCH(B94,ControlP!$B$51:$B$54,0))</f>
        <v>My business has put in place additional steps to review exceptional transactions that are not part of my usual business activities (e.g. disposal of fixed assets, sale of properties, transfer of business as a going concern, changes in business structures like mergers, joint ventures).</v>
      </c>
      <c r="D94" s="451"/>
      <c r="E94" s="451"/>
      <c r="F94" s="451"/>
      <c r="G94" s="451"/>
      <c r="H94" s="451"/>
      <c r="I94" s="451"/>
      <c r="J94" s="451"/>
      <c r="K94" s="451"/>
      <c r="L94" s="452"/>
      <c r="M94" s="445" t="str">
        <f>IF(ControlP!E51="NA","NA",IF(OR(ControlP!E51="E",ControlP!E51="G"),"Yes","No"))</f>
        <v>No</v>
      </c>
      <c r="N94" s="446"/>
      <c r="O94" s="446"/>
      <c r="P94" s="447"/>
      <c r="Q94" s="447"/>
      <c r="R94" s="447"/>
      <c r="S94" s="447"/>
      <c r="T94" s="447"/>
      <c r="U94" s="447"/>
      <c r="V94" s="447"/>
      <c r="W94" s="447"/>
      <c r="X94" s="153"/>
      <c r="Y94" s="99"/>
    </row>
    <row r="95" spans="1:25" s="53" customFormat="1" ht="45" customHeight="1" x14ac:dyDescent="0.2">
      <c r="A95" s="43"/>
      <c r="B95" s="57">
        <v>2</v>
      </c>
      <c r="C95" s="450" t="str">
        <f>INDEX(ControlP!$C$51:$C$54,MATCH(B95,ControlP!$B$51:$B$54,0))</f>
        <v>Handover procedures are in place to ensure that GST knowledge and control practices are retained in the business even when there is a change in the GST preparer and/or GST approver.</v>
      </c>
      <c r="D95" s="451"/>
      <c r="E95" s="451"/>
      <c r="F95" s="451"/>
      <c r="G95" s="451"/>
      <c r="H95" s="451"/>
      <c r="I95" s="451"/>
      <c r="J95" s="451"/>
      <c r="K95" s="451"/>
      <c r="L95" s="452"/>
      <c r="M95" s="445" t="str">
        <f>IF(ControlP!E52="NA","NA",IF(OR(ControlP!E52="E",ControlP!E52="G"),"Yes","No"))</f>
        <v>No</v>
      </c>
      <c r="N95" s="446"/>
      <c r="O95" s="446"/>
      <c r="P95" s="447"/>
      <c r="Q95" s="447"/>
      <c r="R95" s="447"/>
      <c r="S95" s="447"/>
      <c r="T95" s="447"/>
      <c r="U95" s="447"/>
      <c r="V95" s="447"/>
      <c r="W95" s="447"/>
      <c r="X95" s="153"/>
      <c r="Y95" s="99"/>
    </row>
    <row r="96" spans="1:25" s="53" customFormat="1" ht="45" customHeight="1" x14ac:dyDescent="0.2">
      <c r="A96" s="43"/>
      <c r="B96" s="184">
        <v>3</v>
      </c>
      <c r="C96" s="453" t="str">
        <f>INDEX(ControlP!$C$51:$C$54,MATCH(B96,ControlP!$B$51:$B$54,0))</f>
        <v>My business has a process/risk owner who is accountable for Missing Trader Fraud ("MTF") risk management and ensures that the risks are mitigated by implementing a process to identify, assess and understand MTF risks.</v>
      </c>
      <c r="D96" s="454"/>
      <c r="E96" s="454"/>
      <c r="F96" s="454"/>
      <c r="G96" s="454"/>
      <c r="H96" s="454"/>
      <c r="I96" s="454"/>
      <c r="J96" s="454"/>
      <c r="K96" s="454"/>
      <c r="L96" s="455"/>
      <c r="M96" s="456" t="str">
        <f>IF(ControlP!E53="NA","NA",IF(OR(ControlP!E53="E",ControlP!E53="G"),"Yes","No"))</f>
        <v>No</v>
      </c>
      <c r="N96" s="457"/>
      <c r="O96" s="457"/>
      <c r="P96" s="447"/>
      <c r="Q96" s="447"/>
      <c r="R96" s="447"/>
      <c r="S96" s="447"/>
      <c r="T96" s="447"/>
      <c r="U96" s="447"/>
      <c r="V96" s="447"/>
      <c r="W96" s="447"/>
      <c r="X96" s="153"/>
      <c r="Y96" s="326"/>
    </row>
    <row r="97" spans="1:25" s="53" customFormat="1" ht="45" customHeight="1" x14ac:dyDescent="0.2">
      <c r="A97" s="43"/>
      <c r="B97" s="184">
        <v>4</v>
      </c>
      <c r="C97" s="453" t="str">
        <f>INDEX(ControlP!$C$51:$C$54,MATCH(B97,ControlP!$B$51:$B$54,0))</f>
        <v xml:space="preserve">My business takes reasonable steps to identify any exposure to MTF risks and performs ongoing monitoring of counterparties and transactions to identify risks which may emerge after the initial assessment. </v>
      </c>
      <c r="D97" s="454"/>
      <c r="E97" s="454"/>
      <c r="F97" s="454"/>
      <c r="G97" s="454"/>
      <c r="H97" s="454"/>
      <c r="I97" s="454"/>
      <c r="J97" s="454"/>
      <c r="K97" s="454"/>
      <c r="L97" s="455"/>
      <c r="M97" s="456" t="str">
        <f>IF(ControlP!E54="NA","NA",IF(OR(ControlP!E54="E",ControlP!E54="G"),"Yes","No"))</f>
        <v>No</v>
      </c>
      <c r="N97" s="457"/>
      <c r="O97" s="457"/>
      <c r="P97" s="447"/>
      <c r="Q97" s="447"/>
      <c r="R97" s="447"/>
      <c r="S97" s="447"/>
      <c r="T97" s="447"/>
      <c r="U97" s="447"/>
      <c r="V97" s="447"/>
      <c r="W97" s="447"/>
      <c r="X97" s="153"/>
      <c r="Y97" s="99"/>
    </row>
    <row r="98" spans="1:25" s="53" customFormat="1" ht="15" customHeight="1" x14ac:dyDescent="0.2">
      <c r="A98" s="43"/>
      <c r="B98" s="27"/>
      <c r="C98" s="75"/>
      <c r="D98" s="75"/>
      <c r="E98" s="75"/>
      <c r="F98" s="75"/>
      <c r="G98" s="75"/>
      <c r="H98" s="75"/>
      <c r="I98" s="75"/>
      <c r="J98" s="75"/>
      <c r="K98" s="256"/>
      <c r="L98" s="256"/>
      <c r="M98" s="256"/>
      <c r="N98" s="256"/>
      <c r="O98" s="256"/>
      <c r="P98" s="256"/>
      <c r="Q98" s="256"/>
      <c r="R98" s="256"/>
      <c r="S98" s="256"/>
      <c r="T98" s="256"/>
      <c r="U98" s="256"/>
      <c r="V98" s="256"/>
      <c r="W98" s="256"/>
      <c r="X98" s="153"/>
      <c r="Y98" s="99"/>
    </row>
    <row r="99" spans="1:25" s="53" customFormat="1" x14ac:dyDescent="0.25">
      <c r="A99" s="43"/>
      <c r="B99" s="164" t="str">
        <f>ControlP!C55</f>
        <v>Good Practices</v>
      </c>
      <c r="C99" s="75"/>
      <c r="D99" s="75"/>
      <c r="E99" s="75"/>
      <c r="F99" s="75"/>
      <c r="G99" s="75"/>
      <c r="H99" s="75"/>
      <c r="I99" s="75"/>
      <c r="J99" s="75"/>
      <c r="K99" s="75"/>
      <c r="L99" s="256"/>
      <c r="M99" s="256"/>
      <c r="N99" s="256"/>
      <c r="O99" s="256"/>
      <c r="P99" s="256"/>
      <c r="Q99" s="256"/>
      <c r="R99" s="256"/>
      <c r="S99" s="256"/>
      <c r="T99" s="256"/>
      <c r="U99" s="256"/>
      <c r="V99" s="256"/>
      <c r="W99" s="256"/>
      <c r="X99" s="153"/>
      <c r="Y99" s="99"/>
    </row>
    <row r="100" spans="1:25" s="53" customFormat="1" ht="20.100000000000001" customHeight="1" x14ac:dyDescent="0.2">
      <c r="A100" s="43"/>
      <c r="B100" s="57">
        <v>1</v>
      </c>
      <c r="C100" s="450" t="str">
        <f>INDEX(ControlP!$C$56:$C$60,MATCH(B100,ControlP!$B$56:$B$60,0))</f>
        <v>A second level of review is done before the GST return is submitted.</v>
      </c>
      <c r="D100" s="451"/>
      <c r="E100" s="451"/>
      <c r="F100" s="451"/>
      <c r="G100" s="451"/>
      <c r="H100" s="451"/>
      <c r="I100" s="451"/>
      <c r="J100" s="451"/>
      <c r="K100" s="451"/>
      <c r="L100" s="452"/>
      <c r="M100" s="445" t="str">
        <f>IF(ControlP!E56="NA","NA",IF(OR(ControlP!E56="E",ControlP!E56="G"),"Yes","No"))</f>
        <v>No</v>
      </c>
      <c r="N100" s="446"/>
      <c r="O100" s="446"/>
      <c r="P100" s="447"/>
      <c r="Q100" s="447"/>
      <c r="R100" s="447"/>
      <c r="S100" s="447"/>
      <c r="T100" s="447"/>
      <c r="U100" s="447"/>
      <c r="V100" s="447"/>
      <c r="W100" s="447"/>
      <c r="X100" s="153"/>
      <c r="Y100" s="99"/>
    </row>
    <row r="101" spans="1:25" s="53" customFormat="1" ht="30" customHeight="1" x14ac:dyDescent="0.2">
      <c r="A101" s="43"/>
      <c r="B101" s="57">
        <v>2</v>
      </c>
      <c r="C101" s="450" t="str">
        <f>INDEX(ControlP!$C$56:$C$60,MATCH(B101,ControlP!$B$56:$B$60,0))</f>
        <v>Periodic reviews are done on a yearly basis to assess the correctness of my GST declarations.</v>
      </c>
      <c r="D101" s="451"/>
      <c r="E101" s="451"/>
      <c r="F101" s="451"/>
      <c r="G101" s="451"/>
      <c r="H101" s="451"/>
      <c r="I101" s="451"/>
      <c r="J101" s="451"/>
      <c r="K101" s="451"/>
      <c r="L101" s="452"/>
      <c r="M101" s="445" t="str">
        <f>IF(ControlP!E57="NA","NA",IF(OR(ControlP!E57="E",ControlP!E57="G"),"Yes","No"))</f>
        <v>No</v>
      </c>
      <c r="N101" s="446"/>
      <c r="O101" s="446"/>
      <c r="P101" s="447"/>
      <c r="Q101" s="447"/>
      <c r="R101" s="447"/>
      <c r="S101" s="447"/>
      <c r="T101" s="447"/>
      <c r="U101" s="447"/>
      <c r="V101" s="447"/>
      <c r="W101" s="447"/>
      <c r="X101" s="153"/>
      <c r="Y101" s="99"/>
    </row>
    <row r="102" spans="1:25" s="53" customFormat="1" ht="45" customHeight="1" x14ac:dyDescent="0.2">
      <c r="A102" s="43"/>
      <c r="B102" s="57">
        <v>3</v>
      </c>
      <c r="C102" s="450" t="str">
        <f>INDEX(ControlP!$C$56:$C$60,MATCH(B102,ControlP!$B$56:$B$60,0))</f>
        <v>To facilitate effective handover, a database or library storing documentation of all internal procedures involved in GST reporting (e.g. GST treatment on complex transactions, new business models, routine transactions) is maintained.</v>
      </c>
      <c r="D102" s="451"/>
      <c r="E102" s="451"/>
      <c r="F102" s="451"/>
      <c r="G102" s="451"/>
      <c r="H102" s="451"/>
      <c r="I102" s="451"/>
      <c r="J102" s="451"/>
      <c r="K102" s="451"/>
      <c r="L102" s="452"/>
      <c r="M102" s="445" t="str">
        <f>IF(ControlP!E58="NA","NA",IF(OR(ControlP!E58="E",ControlP!E58="G"),"Yes","No"))</f>
        <v>No</v>
      </c>
      <c r="N102" s="446"/>
      <c r="O102" s="446"/>
      <c r="P102" s="447"/>
      <c r="Q102" s="447"/>
      <c r="R102" s="447"/>
      <c r="S102" s="447"/>
      <c r="T102" s="447"/>
      <c r="U102" s="447"/>
      <c r="V102" s="447"/>
      <c r="W102" s="447"/>
      <c r="X102" s="153"/>
      <c r="Y102" s="99"/>
    </row>
    <row r="103" spans="1:25" s="53" customFormat="1" ht="45" customHeight="1" x14ac:dyDescent="0.2">
      <c r="A103" s="43"/>
      <c r="B103" s="57">
        <v>4</v>
      </c>
      <c r="C103" s="450" t="str">
        <f>INDEX(ControlP!$C$56:$C$60,MATCH(B103,ControlP!$B$56:$B$60,0))</f>
        <v>All new staff or staff who are new to GST reporting are sent for formal GST training (i.e. IRAS' e-Learning course "Overview of GST", GST courses conducted by Tax Academy of Singapore (TA) or Institute of Singapore Chartered Accountants (ISCA)).</v>
      </c>
      <c r="D103" s="451"/>
      <c r="E103" s="451"/>
      <c r="F103" s="451"/>
      <c r="G103" s="451"/>
      <c r="H103" s="451"/>
      <c r="I103" s="451"/>
      <c r="J103" s="451"/>
      <c r="K103" s="451"/>
      <c r="L103" s="452"/>
      <c r="M103" s="445" t="str">
        <f>IF(ControlP!E59="NA","NA",IF(OR(ControlP!E59="E",ControlP!E59="G"),"Yes","No"))</f>
        <v>No</v>
      </c>
      <c r="N103" s="446"/>
      <c r="O103" s="446"/>
      <c r="P103" s="447"/>
      <c r="Q103" s="447"/>
      <c r="R103" s="447"/>
      <c r="S103" s="447"/>
      <c r="T103" s="447"/>
      <c r="U103" s="447"/>
      <c r="V103" s="447"/>
      <c r="W103" s="447"/>
      <c r="X103" s="153"/>
      <c r="Y103" s="99"/>
    </row>
    <row r="104" spans="1:25" s="53" customFormat="1" ht="45" customHeight="1" x14ac:dyDescent="0.2">
      <c r="A104" s="43"/>
      <c r="B104" s="184">
        <v>5</v>
      </c>
      <c r="C104" s="453" t="str">
        <f>INDEX(ControlP!$C$56:$C$60,MATCH(B104,ControlP!$B$56:$B$60,0))</f>
        <v>Staff across all levels and functions are trained to recognise MTF risk indicators and know who to contact to prevent/minimise the impact of MTF to my business.</v>
      </c>
      <c r="D104" s="454"/>
      <c r="E104" s="454"/>
      <c r="F104" s="454"/>
      <c r="G104" s="454"/>
      <c r="H104" s="454"/>
      <c r="I104" s="454"/>
      <c r="J104" s="454"/>
      <c r="K104" s="454"/>
      <c r="L104" s="455"/>
      <c r="M104" s="456" t="str">
        <f>IF(ControlP!E60="NA","NA",IF(OR(ControlP!E60="E",ControlP!E60="G"),"Yes","No"))</f>
        <v>No</v>
      </c>
      <c r="N104" s="457"/>
      <c r="O104" s="457"/>
      <c r="P104" s="447"/>
      <c r="Q104" s="447"/>
      <c r="R104" s="447"/>
      <c r="S104" s="447"/>
      <c r="T104" s="447"/>
      <c r="U104" s="447"/>
      <c r="V104" s="447"/>
      <c r="W104" s="447"/>
      <c r="X104" s="153"/>
      <c r="Y104" s="326"/>
    </row>
    <row r="105" spans="1:25" s="53" customFormat="1" ht="15" customHeight="1" x14ac:dyDescent="0.2">
      <c r="A105" s="43"/>
      <c r="B105" s="27"/>
      <c r="C105" s="75"/>
      <c r="D105" s="75"/>
      <c r="E105" s="75"/>
      <c r="F105" s="75"/>
      <c r="G105" s="75"/>
      <c r="H105" s="75"/>
      <c r="I105" s="75"/>
      <c r="J105" s="75"/>
      <c r="K105" s="256"/>
      <c r="L105" s="256"/>
      <c r="M105" s="256"/>
      <c r="N105" s="256"/>
      <c r="O105" s="256"/>
      <c r="P105" s="256"/>
      <c r="Q105" s="256"/>
      <c r="R105" s="256"/>
      <c r="S105" s="256"/>
      <c r="T105" s="256"/>
      <c r="U105" s="256"/>
      <c r="V105" s="256"/>
      <c r="W105" s="256"/>
      <c r="X105" s="153"/>
      <c r="Y105" s="99"/>
    </row>
    <row r="106" spans="1:25" s="53" customFormat="1" ht="15" customHeight="1" x14ac:dyDescent="0.2">
      <c r="A106" s="43"/>
      <c r="B106" s="27"/>
      <c r="C106" s="75"/>
      <c r="D106" s="75"/>
      <c r="E106" s="75"/>
      <c r="F106" s="75"/>
      <c r="G106" s="75"/>
      <c r="H106" s="75"/>
      <c r="I106" s="75"/>
      <c r="J106" s="75"/>
      <c r="K106" s="256"/>
      <c r="L106" s="256"/>
      <c r="M106" s="256"/>
      <c r="N106" s="256"/>
      <c r="O106" s="256"/>
      <c r="P106" s="256"/>
      <c r="Q106" s="256"/>
      <c r="R106" s="256"/>
      <c r="S106" s="256"/>
      <c r="T106" s="256"/>
      <c r="U106" s="256"/>
      <c r="V106" s="256"/>
      <c r="W106" s="256"/>
      <c r="X106" s="153"/>
      <c r="Y106" s="99"/>
    </row>
    <row r="107" spans="1:25" s="53" customFormat="1" ht="20.100000000000001" customHeight="1" x14ac:dyDescent="0.2">
      <c r="A107" s="43"/>
      <c r="B107" s="265" t="s">
        <v>13</v>
      </c>
      <c r="C107" s="265"/>
      <c r="D107" s="265"/>
      <c r="E107" s="265"/>
      <c r="F107" s="265"/>
      <c r="G107" s="265"/>
      <c r="H107" s="265"/>
      <c r="I107" s="265"/>
      <c r="J107" s="265"/>
      <c r="K107" s="265"/>
      <c r="L107" s="265"/>
      <c r="M107" s="265"/>
      <c r="N107" s="265"/>
      <c r="O107" s="265"/>
      <c r="P107" s="265"/>
      <c r="Q107" s="265"/>
      <c r="R107" s="265"/>
      <c r="S107" s="265"/>
      <c r="T107" s="265"/>
      <c r="U107" s="265"/>
      <c r="V107" s="265"/>
      <c r="W107" s="265"/>
      <c r="X107" s="153"/>
      <c r="Y107" s="99"/>
    </row>
    <row r="108" spans="1:25" s="53" customFormat="1" ht="15" customHeight="1" x14ac:dyDescent="0.2">
      <c r="A108" s="43"/>
      <c r="B108" s="27"/>
      <c r="C108" s="75"/>
      <c r="D108" s="75"/>
      <c r="E108" s="75"/>
      <c r="F108" s="75"/>
      <c r="G108" s="75"/>
      <c r="H108" s="75"/>
      <c r="I108" s="75"/>
      <c r="J108" s="75"/>
      <c r="K108" s="75"/>
      <c r="L108" s="256"/>
      <c r="M108" s="256"/>
      <c r="N108" s="256"/>
      <c r="O108" s="256"/>
      <c r="P108" s="256"/>
      <c r="Q108" s="256"/>
      <c r="R108" s="256"/>
      <c r="S108" s="256"/>
      <c r="T108" s="256"/>
      <c r="U108" s="256"/>
      <c r="V108" s="256"/>
      <c r="W108" s="256"/>
      <c r="X108" s="153"/>
      <c r="Y108" s="99"/>
    </row>
    <row r="109" spans="1:25" s="53" customFormat="1" ht="15" customHeight="1" x14ac:dyDescent="0.25">
      <c r="A109" s="43"/>
      <c r="B109" s="176" t="str">
        <f>ControlP!C62</f>
        <v>Essential Requirements</v>
      </c>
      <c r="C109" s="75"/>
      <c r="D109" s="75"/>
      <c r="E109" s="75"/>
      <c r="F109" s="75"/>
      <c r="G109" s="75"/>
      <c r="H109" s="75"/>
      <c r="I109" s="75"/>
      <c r="J109" s="75"/>
      <c r="K109" s="75"/>
      <c r="L109" s="256"/>
      <c r="M109" s="256"/>
      <c r="N109" s="256"/>
      <c r="O109" s="256"/>
      <c r="P109" s="256"/>
      <c r="Q109" s="266"/>
      <c r="R109" s="266"/>
      <c r="S109" s="266"/>
      <c r="T109" s="266"/>
      <c r="U109" s="266"/>
      <c r="V109" s="266"/>
      <c r="W109" s="266"/>
      <c r="X109" s="153"/>
      <c r="Y109" s="99"/>
    </row>
    <row r="110" spans="1:25" s="53" customFormat="1" ht="14.25" customHeight="1" x14ac:dyDescent="0.25">
      <c r="A110" s="43"/>
      <c r="B110" s="252" t="s">
        <v>7</v>
      </c>
      <c r="C110" s="258" t="s">
        <v>18</v>
      </c>
      <c r="D110" s="259"/>
      <c r="E110" s="259"/>
      <c r="F110" s="259"/>
      <c r="G110" s="259"/>
      <c r="H110" s="259"/>
      <c r="I110" s="259"/>
      <c r="J110" s="259"/>
      <c r="K110" s="259"/>
      <c r="L110" s="259"/>
      <c r="M110" s="445" t="s">
        <v>91</v>
      </c>
      <c r="N110" s="446"/>
      <c r="O110" s="449"/>
      <c r="P110" s="446" t="s">
        <v>95</v>
      </c>
      <c r="Q110" s="446"/>
      <c r="R110" s="446"/>
      <c r="S110" s="446"/>
      <c r="T110" s="446"/>
      <c r="U110" s="446"/>
      <c r="V110" s="446"/>
      <c r="W110" s="449"/>
      <c r="X110" s="153"/>
      <c r="Y110" s="99"/>
    </row>
    <row r="111" spans="1:25" s="53" customFormat="1" ht="20.100000000000001" customHeight="1" x14ac:dyDescent="0.2">
      <c r="A111" s="43"/>
      <c r="B111" s="57">
        <v>1</v>
      </c>
      <c r="C111" s="450" t="str">
        <f>INDEX(ControlP!$C$63:$C$68,MATCH(B111,ControlP!$B$63:$B$68,0))</f>
        <v>My business uses an accounting system to consolidate all my sales and purchases.</v>
      </c>
      <c r="D111" s="451"/>
      <c r="E111" s="451"/>
      <c r="F111" s="451"/>
      <c r="G111" s="451"/>
      <c r="H111" s="451"/>
      <c r="I111" s="451"/>
      <c r="J111" s="451"/>
      <c r="K111" s="451"/>
      <c r="L111" s="452"/>
      <c r="M111" s="445" t="str">
        <f>IF(ControlP!E63="NA","NA",IF(OR(ControlP!E63="E",ControlP!E63="G"),"Yes","No"))</f>
        <v>No</v>
      </c>
      <c r="N111" s="446"/>
      <c r="O111" s="446"/>
      <c r="P111" s="447"/>
      <c r="Q111" s="447"/>
      <c r="R111" s="447"/>
      <c r="S111" s="447"/>
      <c r="T111" s="447"/>
      <c r="U111" s="447"/>
      <c r="V111" s="447"/>
      <c r="W111" s="447"/>
      <c r="X111" s="153"/>
      <c r="Y111" s="99"/>
    </row>
    <row r="112" spans="1:25" s="53" customFormat="1" ht="45" customHeight="1" x14ac:dyDescent="0.2">
      <c r="A112" s="43"/>
      <c r="B112" s="57">
        <v>2</v>
      </c>
      <c r="C112" s="450" t="str">
        <f>INDEX(ControlP!$C$63:$C$68,MATCH(B112,ControlP!$B$63:$B$68,0))</f>
        <v>My business is able to collate information easily from various sources to file my GST return (e.g. compile information from sales, purchases and financial records to prepare my GST worksheets).</v>
      </c>
      <c r="D112" s="451"/>
      <c r="E112" s="451"/>
      <c r="F112" s="451"/>
      <c r="G112" s="451"/>
      <c r="H112" s="451"/>
      <c r="I112" s="451"/>
      <c r="J112" s="451"/>
      <c r="K112" s="451"/>
      <c r="L112" s="452"/>
      <c r="M112" s="445" t="str">
        <f>IF(ControlP!E64="NA","NA",IF(OR(ControlP!E64="E",ControlP!E64="G"),"Yes","No"))</f>
        <v>No</v>
      </c>
      <c r="N112" s="446"/>
      <c r="O112" s="446"/>
      <c r="P112" s="447"/>
      <c r="Q112" s="447"/>
      <c r="R112" s="447"/>
      <c r="S112" s="447"/>
      <c r="T112" s="447"/>
      <c r="U112" s="447"/>
      <c r="V112" s="447"/>
      <c r="W112" s="447"/>
      <c r="X112" s="153"/>
      <c r="Y112" s="99"/>
    </row>
    <row r="113" spans="1:25" s="53" customFormat="1" ht="30" customHeight="1" x14ac:dyDescent="0.2">
      <c r="A113" s="43"/>
      <c r="B113" s="57">
        <v>3</v>
      </c>
      <c r="C113" s="450" t="str">
        <f>INDEX(ControlP!$C$63:$C$68,MATCH(B113,ControlP!$B$63:$B$68,0))</f>
        <v>Separate inventory records are maintained for goods that belong to me and that which belong to others (e.g. goods belonging to overseas principals and goods under consignment).</v>
      </c>
      <c r="D113" s="451"/>
      <c r="E113" s="451"/>
      <c r="F113" s="451"/>
      <c r="G113" s="451"/>
      <c r="H113" s="451"/>
      <c r="I113" s="451"/>
      <c r="J113" s="451"/>
      <c r="K113" s="451"/>
      <c r="L113" s="452"/>
      <c r="M113" s="445" t="str">
        <f>IF(ControlP!E66="NA","NA",IF(OR(ControlP!E66="E",ControlP!E66="G"),"Yes","No"))</f>
        <v>No</v>
      </c>
      <c r="N113" s="446"/>
      <c r="O113" s="446"/>
      <c r="P113" s="447"/>
      <c r="Q113" s="447"/>
      <c r="R113" s="447"/>
      <c r="S113" s="447"/>
      <c r="T113" s="447"/>
      <c r="U113" s="447"/>
      <c r="V113" s="447"/>
      <c r="W113" s="447"/>
      <c r="X113" s="153"/>
      <c r="Y113" s="99"/>
    </row>
    <row r="114" spans="1:25" s="53" customFormat="1" ht="30" customHeight="1" x14ac:dyDescent="0.2">
      <c r="A114" s="43"/>
      <c r="B114" s="57">
        <v>4</v>
      </c>
      <c r="C114" s="450" t="str">
        <f>INDEX(ControlP!$C$63:$C$68,MATCH(B114,ControlP!$B$63:$B$68,0))</f>
        <v>The subsequent sale or movement of the imported goods delivered to local address or exported out of Singapore is tracked.</v>
      </c>
      <c r="D114" s="451"/>
      <c r="E114" s="451"/>
      <c r="F114" s="451"/>
      <c r="G114" s="451"/>
      <c r="H114" s="451"/>
      <c r="I114" s="451"/>
      <c r="J114" s="451"/>
      <c r="K114" s="451"/>
      <c r="L114" s="452"/>
      <c r="M114" s="445" t="str">
        <f>IF(ControlP!E67="NA","NA",IF(OR(ControlP!E67="E",ControlP!E67="G"),"Yes","No"))</f>
        <v>No</v>
      </c>
      <c r="N114" s="446"/>
      <c r="O114" s="446"/>
      <c r="P114" s="447"/>
      <c r="Q114" s="447"/>
      <c r="R114" s="447"/>
      <c r="S114" s="447"/>
      <c r="T114" s="447"/>
      <c r="U114" s="447"/>
      <c r="V114" s="447"/>
      <c r="W114" s="447"/>
      <c r="X114" s="153"/>
      <c r="Y114" s="99"/>
    </row>
    <row r="115" spans="1:25" s="53" customFormat="1" ht="60" customHeight="1" x14ac:dyDescent="0.2">
      <c r="A115" s="43"/>
      <c r="B115" s="57">
        <v>5</v>
      </c>
      <c r="C115" s="450" t="str">
        <f>INDEX(ControlP!$C$63:$C$68,MATCH(B115,ControlP!$B$63:$B$68,0))</f>
        <v>My business maintains documentation on the movement of goods: 
Received by me: Goods received notes, acknowledged delivery orders, import permits, etc. 
Delivered by me: Export documents, packing list, delivery orders, invoices, written instructions from overseas principals, etc.</v>
      </c>
      <c r="D115" s="451"/>
      <c r="E115" s="451"/>
      <c r="F115" s="451"/>
      <c r="G115" s="451"/>
      <c r="H115" s="451"/>
      <c r="I115" s="451"/>
      <c r="J115" s="451"/>
      <c r="K115" s="451"/>
      <c r="L115" s="452"/>
      <c r="M115" s="445" t="str">
        <f>IF(ControlP!E68="NA","NA",IF(OR(ControlP!E68="E",ControlP!E68="G"),"Yes","No"))</f>
        <v>No</v>
      </c>
      <c r="N115" s="446"/>
      <c r="O115" s="446"/>
      <c r="P115" s="447"/>
      <c r="Q115" s="447"/>
      <c r="R115" s="447"/>
      <c r="S115" s="447"/>
      <c r="T115" s="447"/>
      <c r="U115" s="447"/>
      <c r="V115" s="447"/>
      <c r="W115" s="447"/>
      <c r="X115" s="153"/>
      <c r="Y115" s="99"/>
    </row>
    <row r="116" spans="1:25" s="53" customFormat="1" ht="15" customHeight="1" x14ac:dyDescent="0.2">
      <c r="A116" s="43"/>
      <c r="B116" s="27"/>
      <c r="C116" s="75"/>
      <c r="D116" s="75"/>
      <c r="E116" s="75"/>
      <c r="F116" s="75"/>
      <c r="G116" s="75"/>
      <c r="H116" s="75"/>
      <c r="I116" s="75"/>
      <c r="J116" s="75"/>
      <c r="K116" s="75"/>
      <c r="L116" s="75"/>
      <c r="M116" s="256"/>
      <c r="N116" s="256"/>
      <c r="O116" s="256"/>
      <c r="P116" s="256"/>
      <c r="Q116" s="256"/>
      <c r="R116" s="256"/>
      <c r="S116" s="256"/>
      <c r="T116" s="256"/>
      <c r="U116" s="256"/>
      <c r="V116" s="256"/>
      <c r="W116" s="256"/>
      <c r="X116" s="153"/>
      <c r="Y116" s="99"/>
    </row>
    <row r="117" spans="1:25" s="53" customFormat="1" ht="15" customHeight="1" x14ac:dyDescent="0.25">
      <c r="A117" s="43"/>
      <c r="B117" s="164" t="str">
        <f>ControlP!C69</f>
        <v>Good Practices</v>
      </c>
      <c r="C117" s="75"/>
      <c r="D117" s="75"/>
      <c r="E117" s="75"/>
      <c r="F117" s="75"/>
      <c r="G117" s="75"/>
      <c r="H117" s="75"/>
      <c r="I117" s="75"/>
      <c r="J117" s="75"/>
      <c r="K117" s="75"/>
      <c r="L117" s="256"/>
      <c r="M117" s="256"/>
      <c r="N117" s="256"/>
      <c r="O117" s="256"/>
      <c r="P117" s="256"/>
      <c r="Q117" s="256"/>
      <c r="R117" s="256"/>
      <c r="S117" s="256"/>
      <c r="T117" s="256"/>
      <c r="U117" s="256"/>
      <c r="V117" s="256"/>
      <c r="W117" s="256"/>
      <c r="X117" s="153"/>
      <c r="Y117" s="99"/>
    </row>
    <row r="118" spans="1:25" s="53" customFormat="1" ht="60" customHeight="1" x14ac:dyDescent="0.2">
      <c r="A118" s="43"/>
      <c r="B118" s="57">
        <v>1</v>
      </c>
      <c r="C118" s="450" t="str">
        <f>INDEX(ControlP!$C$70:$C$75,MATCH(B118,ControlP!$B$70:$B$75,0))</f>
        <v>My business uses a professional accounting system with coded table to classify sales and purchases transactions. The system also has in-built logic or auto checks function to prevent duplicate entries, and is able to recognise discrepancies in GST rates and GST values keyed in, and unauthorised manual amendment to data.</v>
      </c>
      <c r="D118" s="451"/>
      <c r="E118" s="451"/>
      <c r="F118" s="451"/>
      <c r="G118" s="451"/>
      <c r="H118" s="451"/>
      <c r="I118" s="451"/>
      <c r="J118" s="451"/>
      <c r="K118" s="451"/>
      <c r="L118" s="452"/>
      <c r="M118" s="445" t="str">
        <f>IF(ControlP!E70="NA","NA",IF(OR(ControlP!E70="E",ControlP!E70="G"),"Yes","No"))</f>
        <v>No</v>
      </c>
      <c r="N118" s="446"/>
      <c r="O118" s="446"/>
      <c r="P118" s="447"/>
      <c r="Q118" s="447"/>
      <c r="R118" s="447"/>
      <c r="S118" s="447"/>
      <c r="T118" s="447"/>
      <c r="U118" s="447"/>
      <c r="V118" s="447"/>
      <c r="W118" s="447"/>
      <c r="X118" s="153"/>
      <c r="Y118" s="99"/>
    </row>
    <row r="119" spans="1:25" s="53" customFormat="1" ht="45" customHeight="1" x14ac:dyDescent="0.2">
      <c r="A119" s="43"/>
      <c r="B119" s="57">
        <v>2</v>
      </c>
      <c r="C119" s="450" t="str">
        <f>INDEX(ControlP!$C$70:$C$75,MATCH(B119,ControlP!$B$70:$B$75,0))</f>
        <v>My computerised accounting system is able to generate a softcopy GST report to be used for filing GST returns. This report is in accordance with the prescribed format by IRAS and can be saved in Microsoft Excel format.</v>
      </c>
      <c r="D119" s="451"/>
      <c r="E119" s="451"/>
      <c r="F119" s="451"/>
      <c r="G119" s="451"/>
      <c r="H119" s="451"/>
      <c r="I119" s="451"/>
      <c r="J119" s="451"/>
      <c r="K119" s="451"/>
      <c r="L119" s="452"/>
      <c r="M119" s="445" t="str">
        <f>IF(ControlP!E71="NA","NA",IF(OR(ControlP!E71="E",ControlP!E71="G"),"Yes","No"))</f>
        <v>No</v>
      </c>
      <c r="N119" s="446"/>
      <c r="O119" s="446"/>
      <c r="P119" s="447"/>
      <c r="Q119" s="447"/>
      <c r="R119" s="447"/>
      <c r="S119" s="447"/>
      <c r="T119" s="447"/>
      <c r="U119" s="447"/>
      <c r="V119" s="447"/>
      <c r="W119" s="447"/>
      <c r="X119" s="153"/>
      <c r="Y119" s="99"/>
    </row>
    <row r="120" spans="1:25" s="53" customFormat="1" ht="45" customHeight="1" x14ac:dyDescent="0.2">
      <c r="A120" s="43"/>
      <c r="B120" s="184">
        <v>3</v>
      </c>
      <c r="C120" s="453" t="str">
        <f>INDEX(ControlP!$C$70:$C$75,MATCH(B120,ControlP!$B$70:$B$75,0))</f>
        <v>My accounting software supports filing of GST returns and/or listings directly to IRAS via Accounting Programming Interface ("API").</v>
      </c>
      <c r="D120" s="454"/>
      <c r="E120" s="454"/>
      <c r="F120" s="454"/>
      <c r="G120" s="454"/>
      <c r="H120" s="454"/>
      <c r="I120" s="454"/>
      <c r="J120" s="454"/>
      <c r="K120" s="454"/>
      <c r="L120" s="455"/>
      <c r="M120" s="456" t="str">
        <f>IF(ControlP!E72="NA","NA",IF(OR(ControlP!E72="E",ControlP!E72="G"),"Yes","No"))</f>
        <v>No</v>
      </c>
      <c r="N120" s="457"/>
      <c r="O120" s="457"/>
      <c r="P120" s="447"/>
      <c r="Q120" s="447"/>
      <c r="R120" s="447"/>
      <c r="S120" s="447"/>
      <c r="T120" s="447"/>
      <c r="U120" s="447"/>
      <c r="V120" s="447"/>
      <c r="W120" s="447"/>
      <c r="X120" s="153"/>
      <c r="Y120" s="326"/>
    </row>
    <row r="121" spans="1:25" s="53" customFormat="1" ht="30" customHeight="1" x14ac:dyDescent="0.2">
      <c r="A121" s="43"/>
      <c r="B121" s="57">
        <v>4</v>
      </c>
      <c r="C121" s="450" t="str">
        <f>INDEX(ControlP!$C$70:$C$75,MATCH(B121,ControlP!$B$70:$B$75,0))</f>
        <v>My business performs annual stock-take / inventory audit and reconcile results to inventory records and / or overseas principals' records. The results are verified by auditors and discrepancies are investigated and follow-up actions taken.</v>
      </c>
      <c r="D121" s="451"/>
      <c r="E121" s="451"/>
      <c r="F121" s="451"/>
      <c r="G121" s="451"/>
      <c r="H121" s="451"/>
      <c r="I121" s="451"/>
      <c r="J121" s="451"/>
      <c r="K121" s="451"/>
      <c r="L121" s="452"/>
      <c r="M121" s="445" t="str">
        <f>IF(ControlP!E74="NA","NA",IF(OR(ControlP!E74="E",ControlP!E74="G"),"Yes","No"))</f>
        <v>No</v>
      </c>
      <c r="N121" s="446"/>
      <c r="O121" s="446"/>
      <c r="P121" s="447"/>
      <c r="Q121" s="447"/>
      <c r="R121" s="447"/>
      <c r="S121" s="447"/>
      <c r="T121" s="447"/>
      <c r="U121" s="447"/>
      <c r="V121" s="447"/>
      <c r="W121" s="447"/>
      <c r="X121" s="153"/>
      <c r="Y121" s="99"/>
    </row>
    <row r="122" spans="1:25" ht="15" customHeight="1" x14ac:dyDescent="0.25">
      <c r="B122" s="57">
        <v>5</v>
      </c>
      <c r="C122" s="450" t="str">
        <f>INDEX(ControlP!$C$70:$C$75,MATCH(B122,ControlP!$B$70:$B$75,0))</f>
        <v>My business uses an electronic inventory system and bar coding to track movement of goods within my premises, goods received from suppliers and goods delivered to my customers.</v>
      </c>
      <c r="D122" s="451"/>
      <c r="E122" s="451"/>
      <c r="F122" s="451"/>
      <c r="G122" s="451"/>
      <c r="H122" s="451"/>
      <c r="I122" s="451"/>
      <c r="J122" s="451"/>
      <c r="K122" s="451"/>
      <c r="L122" s="452"/>
      <c r="M122" s="445" t="str">
        <f>IF(ControlP!E75="NA","NA",IF(OR(ControlP!E75="E",ControlP!E75="G"),"Yes","No"))</f>
        <v>No</v>
      </c>
      <c r="N122" s="446"/>
      <c r="O122" s="446"/>
      <c r="P122" s="447"/>
      <c r="Q122" s="447"/>
      <c r="R122" s="447"/>
      <c r="S122" s="447"/>
      <c r="T122" s="447"/>
      <c r="U122" s="447"/>
      <c r="V122" s="447"/>
      <c r="W122" s="447"/>
    </row>
  </sheetData>
  <sheetProtection algorithmName="SHA-512" hashValue="j958M63mXw+xXlJMVuPxaTN4rKOwZFpo/WJaLIOCSiN8cDYr/gsAorCHyi1exQTm/VKGUdI/h+zO0mHdvMxIzA==" saltValue="PZABbtkeztfd0KB6G4fZVw==" spinCount="100000" sheet="1" objects="1" scenarios="1"/>
  <mergeCells count="189">
    <mergeCell ref="M49:O49"/>
    <mergeCell ref="C104:L104"/>
    <mergeCell ref="M104:O104"/>
    <mergeCell ref="P104:W104"/>
    <mergeCell ref="C122:L122"/>
    <mergeCell ref="M122:O122"/>
    <mergeCell ref="P122:W122"/>
    <mergeCell ref="C49:L49"/>
    <mergeCell ref="P77:W77"/>
    <mergeCell ref="M79:O79"/>
    <mergeCell ref="P79:W79"/>
    <mergeCell ref="C75:L75"/>
    <mergeCell ref="C76:L76"/>
    <mergeCell ref="M75:O75"/>
    <mergeCell ref="P70:W70"/>
    <mergeCell ref="M80:O80"/>
    <mergeCell ref="P80:W80"/>
    <mergeCell ref="P76:W76"/>
    <mergeCell ref="C79:L79"/>
    <mergeCell ref="C80:L80"/>
    <mergeCell ref="C74:L74"/>
    <mergeCell ref="P94:W94"/>
    <mergeCell ref="P78:W78"/>
    <mergeCell ref="C48:L48"/>
    <mergeCell ref="C50:L50"/>
    <mergeCell ref="C26:R26"/>
    <mergeCell ref="C70:L70"/>
    <mergeCell ref="M37:O37"/>
    <mergeCell ref="P37:W37"/>
    <mergeCell ref="P41:W41"/>
    <mergeCell ref="C63:L63"/>
    <mergeCell ref="C59:L59"/>
    <mergeCell ref="C60:L60"/>
    <mergeCell ref="C58:L58"/>
    <mergeCell ref="M48:O48"/>
    <mergeCell ref="M42:O42"/>
    <mergeCell ref="C36:W36"/>
    <mergeCell ref="M59:O59"/>
    <mergeCell ref="P59:W59"/>
    <mergeCell ref="M60:O60"/>
    <mergeCell ref="C40:L40"/>
    <mergeCell ref="C41:L41"/>
    <mergeCell ref="M58:O58"/>
    <mergeCell ref="M41:O41"/>
    <mergeCell ref="C42:L42"/>
    <mergeCell ref="C43:L43"/>
    <mergeCell ref="C44:L44"/>
    <mergeCell ref="M84:O84"/>
    <mergeCell ref="P84:W84"/>
    <mergeCell ref="M81:O81"/>
    <mergeCell ref="P81:W81"/>
    <mergeCell ref="P48:W48"/>
    <mergeCell ref="P49:W49"/>
    <mergeCell ref="P50:W50"/>
    <mergeCell ref="P58:W58"/>
    <mergeCell ref="M56:O56"/>
    <mergeCell ref="P56:W56"/>
    <mergeCell ref="P60:W60"/>
    <mergeCell ref="M50:O50"/>
    <mergeCell ref="M71:O71"/>
    <mergeCell ref="M82:O82"/>
    <mergeCell ref="P82:W82"/>
    <mergeCell ref="M83:O83"/>
    <mergeCell ref="P83:W83"/>
    <mergeCell ref="M74:O74"/>
    <mergeCell ref="P74:W74"/>
    <mergeCell ref="C78:L78"/>
    <mergeCell ref="M78:O78"/>
    <mergeCell ref="P44:W44"/>
    <mergeCell ref="P102:W102"/>
    <mergeCell ref="M103:O103"/>
    <mergeCell ref="P103:W103"/>
    <mergeCell ref="C100:L100"/>
    <mergeCell ref="M70:O70"/>
    <mergeCell ref="C94:L94"/>
    <mergeCell ref="C77:L77"/>
    <mergeCell ref="C95:L95"/>
    <mergeCell ref="M94:O94"/>
    <mergeCell ref="M87:O87"/>
    <mergeCell ref="M72:O72"/>
    <mergeCell ref="M73:O73"/>
    <mergeCell ref="M77:O77"/>
    <mergeCell ref="M76:O76"/>
    <mergeCell ref="C83:L83"/>
    <mergeCell ref="C84:L84"/>
    <mergeCell ref="C82:L82"/>
    <mergeCell ref="C81:L81"/>
    <mergeCell ref="C96:L96"/>
    <mergeCell ref="M96:O96"/>
    <mergeCell ref="P96:W96"/>
    <mergeCell ref="C97:L97"/>
    <mergeCell ref="M97:O97"/>
    <mergeCell ref="P97:W97"/>
    <mergeCell ref="P119:W119"/>
    <mergeCell ref="M120:O120"/>
    <mergeCell ref="C72:L72"/>
    <mergeCell ref="C73:L73"/>
    <mergeCell ref="C118:L118"/>
    <mergeCell ref="M39:O39"/>
    <mergeCell ref="M113:O113"/>
    <mergeCell ref="P113:W113"/>
    <mergeCell ref="M115:O115"/>
    <mergeCell ref="M114:O114"/>
    <mergeCell ref="P110:W110"/>
    <mergeCell ref="M100:O100"/>
    <mergeCell ref="M93:O93"/>
    <mergeCell ref="C102:L102"/>
    <mergeCell ref="M95:O95"/>
    <mergeCell ref="P114:W114"/>
    <mergeCell ref="C111:L111"/>
    <mergeCell ref="P112:W112"/>
    <mergeCell ref="C101:L101"/>
    <mergeCell ref="P100:W100"/>
    <mergeCell ref="C71:L71"/>
    <mergeCell ref="C87:L87"/>
    <mergeCell ref="P71:W71"/>
    <mergeCell ref="P72:W72"/>
    <mergeCell ref="M121:O121"/>
    <mergeCell ref="P121:W121"/>
    <mergeCell ref="C114:L114"/>
    <mergeCell ref="C121:L121"/>
    <mergeCell ref="C120:L120"/>
    <mergeCell ref="M119:O119"/>
    <mergeCell ref="M44:O44"/>
    <mergeCell ref="P63:W63"/>
    <mergeCell ref="P87:W87"/>
    <mergeCell ref="C113:L113"/>
    <mergeCell ref="P120:W120"/>
    <mergeCell ref="C115:L115"/>
    <mergeCell ref="M110:O110"/>
    <mergeCell ref="P118:W118"/>
    <mergeCell ref="P95:W95"/>
    <mergeCell ref="M111:O111"/>
    <mergeCell ref="C119:L119"/>
    <mergeCell ref="P69:W69"/>
    <mergeCell ref="M69:O69"/>
    <mergeCell ref="C112:L112"/>
    <mergeCell ref="M63:O63"/>
    <mergeCell ref="P93:W93"/>
    <mergeCell ref="P101:W101"/>
    <mergeCell ref="M101:O101"/>
    <mergeCell ref="C27:R27"/>
    <mergeCell ref="C28:R28"/>
    <mergeCell ref="M38:O38"/>
    <mergeCell ref="P38:W38"/>
    <mergeCell ref="P115:W115"/>
    <mergeCell ref="M118:O118"/>
    <mergeCell ref="P111:W111"/>
    <mergeCell ref="M112:O112"/>
    <mergeCell ref="P39:W39"/>
    <mergeCell ref="M40:O40"/>
    <mergeCell ref="B32:W32"/>
    <mergeCell ref="M35:O35"/>
    <mergeCell ref="P35:W35"/>
    <mergeCell ref="P40:W40"/>
    <mergeCell ref="P42:W42"/>
    <mergeCell ref="M43:O43"/>
    <mergeCell ref="P43:W43"/>
    <mergeCell ref="C37:L37"/>
    <mergeCell ref="C38:L38"/>
    <mergeCell ref="C39:L39"/>
    <mergeCell ref="P73:W73"/>
    <mergeCell ref="P75:W75"/>
    <mergeCell ref="C103:L103"/>
    <mergeCell ref="M102:O102"/>
    <mergeCell ref="C25:R25"/>
    <mergeCell ref="E21:F21"/>
    <mergeCell ref="E22:F22"/>
    <mergeCell ref="I22:J22"/>
    <mergeCell ref="I20:J20"/>
    <mergeCell ref="I19:J19"/>
    <mergeCell ref="I21:J21"/>
    <mergeCell ref="L18:W22"/>
    <mergeCell ref="E19:F19"/>
    <mergeCell ref="V24:W24"/>
    <mergeCell ref="C24:R24"/>
    <mergeCell ref="P10:W15"/>
    <mergeCell ref="E20:F20"/>
    <mergeCell ref="C12:E12"/>
    <mergeCell ref="C14:E14"/>
    <mergeCell ref="I18:J18"/>
    <mergeCell ref="B2:W2"/>
    <mergeCell ref="E18:F18"/>
    <mergeCell ref="D17:G17"/>
    <mergeCell ref="H17:K17"/>
    <mergeCell ref="B6:E6"/>
    <mergeCell ref="F4:W4"/>
    <mergeCell ref="F6:W6"/>
    <mergeCell ref="L17:W17"/>
  </mergeCells>
  <conditionalFormatting sqref="B34:W77 B79:W80 B82:W121">
    <cfRule type="expression" dxfId="8" priority="84" stopIfTrue="1">
      <formula>$M34="No"</formula>
    </cfRule>
  </conditionalFormatting>
  <conditionalFormatting sqref="C24:C28">
    <cfRule type="expression" dxfId="7" priority="83" stopIfTrue="1">
      <formula>$L$18&lt;&gt;""</formula>
    </cfRule>
  </conditionalFormatting>
  <conditionalFormatting sqref="B78:W78">
    <cfRule type="expression" dxfId="6" priority="3" stopIfTrue="1">
      <formula>$M78="No"</formula>
    </cfRule>
  </conditionalFormatting>
  <conditionalFormatting sqref="B81:W81">
    <cfRule type="expression" dxfId="5" priority="2" stopIfTrue="1">
      <formula>$M81="No"</formula>
    </cfRule>
  </conditionalFormatting>
  <conditionalFormatting sqref="B122:W122">
    <cfRule type="expression" dxfId="4" priority="1" stopIfTrue="1">
      <formula>$M122="No"</formula>
    </cfRule>
  </conditionalFormatting>
  <dataValidations count="1">
    <dataValidation allowBlank="1" showErrorMessage="1" promptTitle="Error" prompt="You have not answered all the questions on this page" sqref="V24:W24" xr:uid="{00000000-0002-0000-0900-000000000000}"/>
  </dataValidations>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rowBreaks count="4" manualBreakCount="4">
    <brk id="64" max="24" man="1"/>
    <brk id="88" max="24" man="1"/>
    <brk id="105" max="24" man="1"/>
    <brk id="122" max="24" man="1"/>
  </rowBreaks>
  <colBreaks count="1" manualBreakCount="1">
    <brk id="25" max="217" man="1"/>
  </col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theme="4"/>
  </sheetPr>
  <dimension ref="A1:L92"/>
  <sheetViews>
    <sheetView showGridLines="0" topLeftCell="A87" zoomScaleNormal="100" zoomScaleSheetLayoutView="70" workbookViewId="0">
      <selection activeCell="C61" sqref="C61:L61"/>
    </sheetView>
  </sheetViews>
  <sheetFormatPr defaultColWidth="9.140625" defaultRowHeight="15" customHeight="1" x14ac:dyDescent="0.25"/>
  <cols>
    <col min="1" max="1" width="3.7109375" style="127" customWidth="1"/>
    <col min="2" max="2" width="5.7109375" style="127" customWidth="1"/>
    <col min="3" max="3" width="84.42578125" style="127" customWidth="1"/>
    <col min="4" max="4" width="7.28515625" style="127" bestFit="1" customWidth="1"/>
    <col min="5" max="5" width="9.140625" style="127" customWidth="1"/>
    <col min="6" max="6" width="10.28515625" style="127" customWidth="1"/>
    <col min="7" max="7" width="6.28515625" style="127" bestFit="1" customWidth="1"/>
    <col min="8" max="8" width="7.28515625" style="127" bestFit="1" customWidth="1"/>
    <col min="9" max="9" width="9.140625" style="127" customWidth="1"/>
    <col min="10" max="10" width="10.28515625" style="127" customWidth="1"/>
    <col min="11" max="11" width="6.28515625" style="127" customWidth="1"/>
    <col min="12" max="12" width="3.28515625" style="127" customWidth="1"/>
    <col min="13" max="16384" width="9.140625" style="127"/>
  </cols>
  <sheetData>
    <row r="1" spans="1:12" s="43" customFormat="1" ht="15" customHeight="1" x14ac:dyDescent="0.2">
      <c r="D1" s="211"/>
      <c r="E1" s="211"/>
      <c r="G1" s="211"/>
      <c r="H1" s="125"/>
      <c r="I1" s="125"/>
      <c r="J1" s="65"/>
      <c r="K1" s="125"/>
      <c r="L1" s="65"/>
    </row>
    <row r="2" spans="1:12" s="65" customFormat="1" ht="20.100000000000001" customHeight="1" x14ac:dyDescent="0.25">
      <c r="B2" s="336" t="s">
        <v>113</v>
      </c>
      <c r="C2" s="336"/>
      <c r="D2" s="336"/>
      <c r="E2" s="336"/>
      <c r="F2" s="336"/>
      <c r="G2" s="336"/>
      <c r="H2" s="336"/>
      <c r="I2" s="336"/>
      <c r="J2" s="336"/>
      <c r="K2" s="336"/>
      <c r="L2" s="336"/>
    </row>
    <row r="3" spans="1:12" s="66" customFormat="1" ht="15" customHeight="1" x14ac:dyDescent="0.25">
      <c r="B3" s="59"/>
      <c r="C3" s="59"/>
      <c r="D3" s="49"/>
      <c r="E3" s="49"/>
      <c r="F3" s="59"/>
      <c r="G3" s="49"/>
      <c r="H3" s="49"/>
      <c r="I3" s="49"/>
      <c r="J3" s="59"/>
      <c r="K3" s="49"/>
      <c r="L3" s="59"/>
    </row>
    <row r="4" spans="1:12" s="53" customFormat="1" ht="20.100000000000001" customHeight="1" x14ac:dyDescent="0.2">
      <c r="A4" s="43"/>
      <c r="B4" s="148" t="s">
        <v>106</v>
      </c>
      <c r="C4" s="148"/>
      <c r="D4" s="149"/>
      <c r="E4" s="149"/>
      <c r="F4" s="149"/>
      <c r="G4" s="149"/>
      <c r="H4" s="149"/>
      <c r="I4" s="149"/>
      <c r="J4" s="149"/>
      <c r="K4" s="149"/>
      <c r="L4" s="149"/>
    </row>
    <row r="5" spans="1:12" s="53" customFormat="1" ht="15" customHeight="1" x14ac:dyDescent="0.2">
      <c r="A5" s="43"/>
      <c r="B5" s="43"/>
      <c r="C5" s="49"/>
      <c r="D5" s="49"/>
      <c r="E5" s="49"/>
      <c r="F5" s="58"/>
      <c r="G5" s="58"/>
      <c r="H5" s="58"/>
      <c r="I5" s="58"/>
      <c r="J5" s="58"/>
      <c r="K5" s="58"/>
      <c r="L5" s="295"/>
    </row>
    <row r="6" spans="1:12" s="53" customFormat="1" ht="20.100000000000001" customHeight="1" x14ac:dyDescent="0.2">
      <c r="A6" s="43"/>
      <c r="B6" s="448" t="s">
        <v>20</v>
      </c>
      <c r="C6" s="448"/>
      <c r="D6" s="448"/>
      <c r="E6" s="448"/>
      <c r="F6" s="448"/>
      <c r="G6" s="448"/>
      <c r="H6" s="448"/>
      <c r="I6" s="448"/>
      <c r="J6" s="448"/>
      <c r="K6" s="448"/>
      <c r="L6" s="448"/>
    </row>
    <row r="7" spans="1:12" s="53" customFormat="1" ht="15" customHeight="1" x14ac:dyDescent="0.2">
      <c r="A7" s="43"/>
      <c r="B7" s="43"/>
      <c r="C7" s="24"/>
      <c r="D7" s="24"/>
      <c r="E7" s="24"/>
      <c r="F7" s="58"/>
      <c r="G7" s="58"/>
      <c r="H7" s="58"/>
      <c r="I7" s="58"/>
      <c r="J7" s="58"/>
      <c r="K7" s="58"/>
      <c r="L7" s="295"/>
    </row>
    <row r="8" spans="1:12" s="53" customFormat="1" ht="15" customHeight="1" x14ac:dyDescent="0.25">
      <c r="A8" s="43"/>
      <c r="B8" s="176" t="str">
        <f>ControlP!C7</f>
        <v>Essential Requirements</v>
      </c>
      <c r="D8" s="19"/>
      <c r="E8" s="19"/>
      <c r="F8" s="43"/>
      <c r="G8" s="43"/>
      <c r="H8" s="43"/>
      <c r="I8" s="43"/>
      <c r="J8" s="43"/>
      <c r="K8" s="43"/>
      <c r="L8" s="295"/>
    </row>
    <row r="9" spans="1:12" s="53" customFormat="1" ht="15" customHeight="1" x14ac:dyDescent="0.25">
      <c r="A9" s="43"/>
      <c r="B9" s="252" t="s">
        <v>7</v>
      </c>
      <c r="C9" s="294" t="s">
        <v>18</v>
      </c>
      <c r="D9" s="259"/>
      <c r="E9" s="259"/>
      <c r="F9" s="259"/>
      <c r="G9" s="259"/>
      <c r="H9" s="259"/>
      <c r="I9" s="259"/>
      <c r="J9" s="259"/>
      <c r="K9" s="259"/>
      <c r="L9" s="260"/>
    </row>
    <row r="10" spans="1:12" s="53" customFormat="1" ht="15" customHeight="1" x14ac:dyDescent="0.2">
      <c r="A10" s="43"/>
      <c r="B10" s="54"/>
      <c r="C10" s="458" t="str">
        <f>ControlP!C8</f>
        <v>My GST preparer:</v>
      </c>
      <c r="D10" s="459"/>
      <c r="E10" s="459"/>
      <c r="F10" s="459"/>
      <c r="G10" s="459"/>
      <c r="H10" s="459"/>
      <c r="I10" s="459"/>
      <c r="J10" s="459"/>
      <c r="K10" s="459"/>
      <c r="L10" s="460"/>
    </row>
    <row r="11" spans="1:12" s="53" customFormat="1" ht="20.100000000000001" customHeight="1" x14ac:dyDescent="0.2">
      <c r="A11" s="43"/>
      <c r="B11" s="55">
        <v>1</v>
      </c>
      <c r="C11" s="450" t="str">
        <f>INDEX(ControlP!$C$9:$C$16,MATCH(B11,ControlP!$B$9:$B$16,0))</f>
        <v>Has accounting qualification with at least one year of experience in preparing GST returns.</v>
      </c>
      <c r="D11" s="451"/>
      <c r="E11" s="451"/>
      <c r="F11" s="451"/>
      <c r="G11" s="451"/>
      <c r="H11" s="451"/>
      <c r="I11" s="451"/>
      <c r="J11" s="451"/>
      <c r="K11" s="451"/>
      <c r="L11" s="452"/>
    </row>
    <row r="12" spans="1:12" s="53" customFormat="1" ht="30" customHeight="1" x14ac:dyDescent="0.2">
      <c r="A12" s="43"/>
      <c r="B12" s="55">
        <v>2</v>
      </c>
      <c r="C12" s="450" t="str">
        <f>INDEX(ControlP!$C$9:$C$16,MATCH(B12,ControlP!$B$9:$B$16,0))</f>
        <v>Has attended and attained at least a pass in one of the following courses – GST Course "Overview of GST",  Executive Tax Programme Level I / II (GST), ISCA Professional Examination's Taxation Module or ISCA ATTS Specialist Certificate in Taxation.</v>
      </c>
      <c r="D12" s="451"/>
      <c r="E12" s="451"/>
      <c r="F12" s="451"/>
      <c r="G12" s="451"/>
      <c r="H12" s="451"/>
      <c r="I12" s="451"/>
      <c r="J12" s="451"/>
      <c r="K12" s="451"/>
      <c r="L12" s="452"/>
    </row>
    <row r="13" spans="1:12" s="53" customFormat="1" ht="20.100000000000001" customHeight="1" x14ac:dyDescent="0.2">
      <c r="A13" s="43"/>
      <c r="B13" s="57">
        <v>3</v>
      </c>
      <c r="C13" s="450" t="str">
        <f>INDEX(ControlP!$C$9:$C$16,MATCH(B13,ControlP!$B$9:$B$16,0))</f>
        <v>Knows about GST returns filing (e.g. when to e-file, how to e-file, how to correct past errors).</v>
      </c>
      <c r="D13" s="451"/>
      <c r="E13" s="451"/>
      <c r="F13" s="451"/>
      <c r="G13" s="451"/>
      <c r="H13" s="451"/>
      <c r="I13" s="451"/>
      <c r="J13" s="451"/>
      <c r="K13" s="451"/>
      <c r="L13" s="452"/>
    </row>
    <row r="14" spans="1:12" s="53" customFormat="1" ht="20.100000000000001" customHeight="1" x14ac:dyDescent="0.2">
      <c r="A14" s="43"/>
      <c r="B14" s="57">
        <v>4</v>
      </c>
      <c r="C14" s="450" t="str">
        <f>INDEX(ControlP!$C$9:$C$16,MATCH(B14,ControlP!$B$9:$B$16,0))</f>
        <v>Knows when to make payment to IRAS / receive refund from IRAS.</v>
      </c>
      <c r="D14" s="451"/>
      <c r="E14" s="451"/>
      <c r="F14" s="451"/>
      <c r="G14" s="451"/>
      <c r="H14" s="451"/>
      <c r="I14" s="451"/>
      <c r="J14" s="451"/>
      <c r="K14" s="451"/>
      <c r="L14" s="452"/>
    </row>
    <row r="15" spans="1:12" s="53" customFormat="1" ht="45" customHeight="1" x14ac:dyDescent="0.2">
      <c r="A15" s="43"/>
      <c r="B15" s="57">
        <v>5</v>
      </c>
      <c r="C15" s="450" t="str">
        <f>INDEX(ControlP!$C$9:$C$16,MATCH(B15,ControlP!$B$9:$B$16,0))</f>
        <v>Has knowledge of GST treatment for common transactions (e.g. nature of supplies, when to account for GST on supplies made based on the time of supply rules, type of services that can qualify for zero-rating, export documents required before business can zero-rate the supplies, conditions for claiming input tax, conditions for claiming bad debt relief).</v>
      </c>
      <c r="D15" s="451"/>
      <c r="E15" s="451"/>
      <c r="F15" s="451"/>
      <c r="G15" s="451"/>
      <c r="H15" s="451"/>
      <c r="I15" s="451"/>
      <c r="J15" s="451"/>
      <c r="K15" s="451"/>
      <c r="L15" s="452"/>
    </row>
    <row r="16" spans="1:12" s="53" customFormat="1" ht="30" customHeight="1" x14ac:dyDescent="0.2">
      <c r="A16" s="43"/>
      <c r="B16" s="57">
        <v>6</v>
      </c>
      <c r="C16" s="450" t="str">
        <f>INDEX(ControlP!$C$9:$C$16,MATCH(B16,ControlP!$B$9:$B$16,0))</f>
        <v xml:space="preserve">Is aware of the requirements of the GST schemes that my business is on (e.g. Major Exporter Scheme, Import GST Deferment Scheme, Cash Accounting Scheme, Hand-carried Exports Scheme, Discounted Sale Price Scheme etc).
</v>
      </c>
      <c r="D16" s="451"/>
      <c r="E16" s="451"/>
      <c r="F16" s="451"/>
      <c r="G16" s="451"/>
      <c r="H16" s="451"/>
      <c r="I16" s="451"/>
      <c r="J16" s="451"/>
      <c r="K16" s="451"/>
      <c r="L16" s="452"/>
    </row>
    <row r="17" spans="1:12" s="53" customFormat="1" ht="30" customHeight="1" x14ac:dyDescent="0.2">
      <c r="A17" s="43"/>
      <c r="B17" s="57">
        <v>7</v>
      </c>
      <c r="C17" s="450" t="str">
        <f>INDEX(ControlP!$C$9:$C$16,MATCH(B17,ControlP!$B$9:$B$16,0))</f>
        <v>Is aware of the GST resources that are available (e.g. e-Tax Guides, Ask IRAS function at the website, email alerts, e-Learning course "Overview of GST", tax courses "Executive Tax Programme Level I / II (GST)").</v>
      </c>
      <c r="D17" s="451"/>
      <c r="E17" s="451"/>
      <c r="F17" s="451"/>
      <c r="G17" s="451"/>
      <c r="H17" s="451"/>
      <c r="I17" s="451"/>
      <c r="J17" s="451"/>
      <c r="K17" s="451"/>
      <c r="L17" s="452"/>
    </row>
    <row r="18" spans="1:12" s="53" customFormat="1" ht="30" customHeight="1" x14ac:dyDescent="0.2">
      <c r="A18" s="43"/>
      <c r="B18" s="57">
        <v>8</v>
      </c>
      <c r="C18" s="450" t="str">
        <f>INDEX(ControlP!$C$9:$C$16,MATCH(B18,ControlP!$B$9:$B$16,0))</f>
        <v>Is aware of where and how to obtain GST updates (e.g. subscribe to the free service IRAS eAlerts to receive the latest content and updates to e-Tax Guides, media releases, public consultations and events/seminars via email).</v>
      </c>
      <c r="D18" s="451"/>
      <c r="E18" s="451"/>
      <c r="F18" s="451"/>
      <c r="G18" s="451"/>
      <c r="H18" s="451"/>
      <c r="I18" s="451"/>
      <c r="J18" s="451"/>
      <c r="K18" s="451"/>
      <c r="L18" s="452"/>
    </row>
    <row r="19" spans="1:12" s="53" customFormat="1" ht="14.25" customHeight="1" x14ac:dyDescent="0.2">
      <c r="A19" s="43"/>
      <c r="B19" s="27"/>
      <c r="C19" s="291"/>
      <c r="D19" s="291"/>
      <c r="E19" s="73"/>
      <c r="F19" s="73"/>
      <c r="G19" s="73"/>
      <c r="H19" s="73"/>
      <c r="I19" s="73"/>
      <c r="J19" s="73"/>
      <c r="K19" s="73"/>
      <c r="L19" s="295"/>
    </row>
    <row r="20" spans="1:12" s="53" customFormat="1" ht="15" customHeight="1" x14ac:dyDescent="0.25">
      <c r="A20" s="43"/>
      <c r="B20" s="164" t="str">
        <f>ControlP!C17</f>
        <v>Good Practices</v>
      </c>
      <c r="C20" s="74"/>
      <c r="D20" s="74"/>
      <c r="E20" s="73"/>
      <c r="F20" s="73"/>
      <c r="G20" s="73"/>
      <c r="H20" s="73"/>
      <c r="I20" s="73"/>
      <c r="J20" s="73"/>
      <c r="K20" s="295"/>
      <c r="L20" s="295"/>
    </row>
    <row r="21" spans="1:12" s="53" customFormat="1" ht="15" customHeight="1" x14ac:dyDescent="0.25">
      <c r="A21" s="43"/>
      <c r="B21" s="54"/>
      <c r="C21" s="261" t="str">
        <f>ControlP!C18</f>
        <v>My GST preparer:</v>
      </c>
      <c r="D21" s="259"/>
      <c r="E21" s="259"/>
      <c r="F21" s="259"/>
      <c r="G21" s="259"/>
      <c r="H21" s="259"/>
      <c r="I21" s="259"/>
      <c r="J21" s="259"/>
      <c r="K21" s="259"/>
      <c r="L21" s="260"/>
    </row>
    <row r="22" spans="1:12" s="53" customFormat="1" ht="20.100000000000001" customHeight="1" x14ac:dyDescent="0.2">
      <c r="A22" s="43"/>
      <c r="B22" s="57">
        <v>1</v>
      </c>
      <c r="C22" s="450" t="str">
        <f>INDEX(ControlP!$C$19:$C$21,MATCH(B22,ControlP!$B$19:$B$21,0))</f>
        <v>Is an Accredited Tax Practitioner or Accredited Tax Advisor with Singapore Chartered Tax Professionals Limited (SCTP).</v>
      </c>
      <c r="D22" s="451"/>
      <c r="E22" s="451"/>
      <c r="F22" s="451"/>
      <c r="G22" s="451"/>
      <c r="H22" s="451"/>
      <c r="I22" s="451"/>
      <c r="J22" s="451"/>
      <c r="K22" s="451"/>
      <c r="L22" s="452"/>
    </row>
    <row r="23" spans="1:12" s="53" customFormat="1" ht="30" customHeight="1" x14ac:dyDescent="0.2">
      <c r="A23" s="43"/>
      <c r="B23" s="57">
        <v>2</v>
      </c>
      <c r="C23" s="450" t="str">
        <f>INDEX(ControlP!$C$19:$C$21,MATCH(B23,ControlP!$B$19:$B$21,0))</f>
        <v>Has a good understanding of areas where GST application rule are less straightforward (e.g. difference between reimbursement and disbursement, hire-purchase transactions, treatment of sale and redemption of vouchers, significance of partial exemption and input tax apportionment).</v>
      </c>
      <c r="D23" s="451"/>
      <c r="E23" s="451"/>
      <c r="F23" s="451"/>
      <c r="G23" s="451"/>
      <c r="H23" s="451"/>
      <c r="I23" s="451"/>
      <c r="J23" s="451"/>
      <c r="K23" s="451"/>
      <c r="L23" s="452"/>
    </row>
    <row r="24" spans="1:12" s="53" customFormat="1" ht="20.100000000000001" customHeight="1" x14ac:dyDescent="0.2">
      <c r="A24" s="43"/>
      <c r="B24" s="57">
        <v>3</v>
      </c>
      <c r="C24" s="450" t="str">
        <f>INDEX(ControlP!$C$19:$C$21,MATCH(B24,ControlP!$B$19:$B$21,0))</f>
        <v>Is able to recognise potential GST issues and seek clarification from IRAS or external professionals when in doubt.</v>
      </c>
      <c r="D24" s="451"/>
      <c r="E24" s="451"/>
      <c r="F24" s="451"/>
      <c r="G24" s="451"/>
      <c r="H24" s="451"/>
      <c r="I24" s="451"/>
      <c r="J24" s="451"/>
      <c r="K24" s="451"/>
      <c r="L24" s="452"/>
    </row>
    <row r="25" spans="1:12" s="53" customFormat="1" ht="15" customHeight="1" x14ac:dyDescent="0.2">
      <c r="A25" s="43"/>
      <c r="B25" s="27"/>
      <c r="C25" s="75"/>
      <c r="D25" s="75"/>
      <c r="E25" s="75"/>
      <c r="F25" s="75"/>
      <c r="G25" s="75"/>
      <c r="H25" s="75"/>
      <c r="I25" s="75"/>
      <c r="J25" s="75"/>
      <c r="L25" s="295"/>
    </row>
    <row r="26" spans="1:12" s="53" customFormat="1" ht="15" customHeight="1" x14ac:dyDescent="0.2">
      <c r="A26" s="43"/>
      <c r="B26" s="27"/>
      <c r="C26" s="75"/>
      <c r="D26" s="75"/>
      <c r="E26" s="75"/>
      <c r="F26" s="75"/>
      <c r="G26" s="75"/>
      <c r="H26" s="75"/>
      <c r="I26" s="75"/>
      <c r="J26" s="75"/>
      <c r="L26" s="295"/>
    </row>
    <row r="27" spans="1:12" s="53" customFormat="1" ht="20.100000000000001" customHeight="1" x14ac:dyDescent="0.2">
      <c r="A27" s="43"/>
      <c r="B27" s="262" t="s">
        <v>21</v>
      </c>
      <c r="C27" s="262"/>
      <c r="D27" s="262"/>
      <c r="E27" s="262"/>
      <c r="F27" s="262"/>
      <c r="G27" s="262"/>
      <c r="H27" s="262"/>
      <c r="I27" s="262"/>
      <c r="J27" s="262"/>
      <c r="K27" s="262"/>
      <c r="L27" s="262"/>
    </row>
    <row r="28" spans="1:12" s="53" customFormat="1" ht="15" customHeight="1" x14ac:dyDescent="0.2">
      <c r="A28" s="43"/>
      <c r="B28" s="50"/>
      <c r="C28" s="24"/>
      <c r="D28" s="24"/>
      <c r="E28" s="24"/>
      <c r="F28" s="58"/>
      <c r="G28" s="58"/>
      <c r="H28" s="58"/>
      <c r="I28" s="58"/>
      <c r="J28" s="58"/>
      <c r="K28" s="43"/>
      <c r="L28" s="295"/>
    </row>
    <row r="29" spans="1:12" s="53" customFormat="1" ht="15" customHeight="1" x14ac:dyDescent="0.25">
      <c r="A29" s="43"/>
      <c r="B29" s="176" t="str">
        <f>ControlP!C23</f>
        <v>Essential Requirements</v>
      </c>
      <c r="C29" s="43"/>
      <c r="D29" s="19"/>
      <c r="E29" s="19"/>
      <c r="F29" s="43"/>
      <c r="G29" s="43"/>
      <c r="H29" s="43"/>
      <c r="I29" s="43"/>
      <c r="J29" s="43"/>
      <c r="K29" s="295"/>
      <c r="L29" s="295"/>
    </row>
    <row r="30" spans="1:12" s="53" customFormat="1" ht="14.25" customHeight="1" x14ac:dyDescent="0.25">
      <c r="A30" s="43"/>
      <c r="B30" s="252" t="s">
        <v>7</v>
      </c>
      <c r="C30" s="294" t="s">
        <v>18</v>
      </c>
      <c r="D30" s="259"/>
      <c r="E30" s="259"/>
      <c r="F30" s="259"/>
      <c r="G30" s="259"/>
      <c r="H30" s="259"/>
      <c r="I30" s="259"/>
      <c r="J30" s="259"/>
      <c r="K30" s="259"/>
      <c r="L30" s="260"/>
    </row>
    <row r="31" spans="1:12" s="53" customFormat="1" ht="14.25" customHeight="1" x14ac:dyDescent="0.25">
      <c r="A31" s="43"/>
      <c r="B31" s="54"/>
      <c r="C31" s="294" t="str">
        <f>ControlP!C24</f>
        <v>My GST approver:</v>
      </c>
      <c r="D31" s="259"/>
      <c r="E31" s="259"/>
      <c r="F31" s="259"/>
      <c r="G31" s="259"/>
      <c r="H31" s="259"/>
      <c r="I31" s="259"/>
      <c r="J31" s="259"/>
      <c r="K31" s="259"/>
      <c r="L31" s="260"/>
    </row>
    <row r="32" spans="1:12" s="53" customFormat="1" ht="30" customHeight="1" x14ac:dyDescent="0.2">
      <c r="A32" s="43"/>
      <c r="B32" s="57">
        <v>1</v>
      </c>
      <c r="C32" s="450" t="str">
        <f>INDEX(ControlP!$C$25:$C$27,MATCH(B32,ControlP!$B$25:$B$27,0))</f>
        <v>Is in a position of authority (e.g. Accounts / Finance Manager or Chief Financial Officer) AND is appointed to be responsible for the accuracy of the business's GST return declarations.</v>
      </c>
      <c r="D32" s="451"/>
      <c r="E32" s="451"/>
      <c r="F32" s="451"/>
      <c r="G32" s="451"/>
      <c r="H32" s="451"/>
      <c r="I32" s="451"/>
      <c r="J32" s="451"/>
      <c r="K32" s="451"/>
      <c r="L32" s="452"/>
    </row>
    <row r="33" spans="1:12" s="53" customFormat="1" ht="20.100000000000001" customHeight="1" x14ac:dyDescent="0.2">
      <c r="A33" s="43"/>
      <c r="B33" s="55">
        <v>2</v>
      </c>
      <c r="C33" s="450" t="str">
        <f>INDEX(ControlP!$C$25:$C$27,MATCH(B33,ControlP!$B$25:$B$27,0))</f>
        <v>Has accounting qualification with at least one year of experience in reviewing GST returns.</v>
      </c>
      <c r="D33" s="451"/>
      <c r="E33" s="451"/>
      <c r="F33" s="451"/>
      <c r="G33" s="451"/>
      <c r="H33" s="451"/>
      <c r="I33" s="451"/>
      <c r="J33" s="451"/>
      <c r="K33" s="451"/>
      <c r="L33" s="452"/>
    </row>
    <row r="34" spans="1:12" s="53" customFormat="1" ht="30" customHeight="1" x14ac:dyDescent="0.2">
      <c r="A34" s="43"/>
      <c r="B34" s="57">
        <v>3</v>
      </c>
      <c r="C34" s="450" t="str">
        <f>INDEX(ControlP!$C$25:$C$27,MATCH(B34,ControlP!$B$25:$B$27,0))</f>
        <v>Has attended and attained at least a pass in one of the following courses - GST Course "Overview of GST", Executive Tax Programme Level I / II (GST), ISCA Professional Examination's Taxation Module or ISCA ATTS Specialist Certificate in Taxation.</v>
      </c>
      <c r="D34" s="451"/>
      <c r="E34" s="451"/>
      <c r="F34" s="451"/>
      <c r="G34" s="451"/>
      <c r="H34" s="451"/>
      <c r="I34" s="451"/>
      <c r="J34" s="451"/>
      <c r="K34" s="451"/>
      <c r="L34" s="452"/>
    </row>
    <row r="35" spans="1:12" s="53" customFormat="1" ht="15" customHeight="1" x14ac:dyDescent="0.2">
      <c r="A35" s="43"/>
      <c r="C35" s="27"/>
      <c r="D35" s="74"/>
      <c r="E35" s="74"/>
      <c r="F35" s="73"/>
      <c r="G35" s="73"/>
      <c r="H35" s="73"/>
      <c r="I35" s="73"/>
      <c r="J35" s="73"/>
      <c r="K35" s="73"/>
      <c r="L35" s="295"/>
    </row>
    <row r="36" spans="1:12" s="53" customFormat="1" ht="15" customHeight="1" x14ac:dyDescent="0.25">
      <c r="A36" s="43"/>
      <c r="B36" s="164" t="str">
        <f>ControlP!C28</f>
        <v>Good Practices</v>
      </c>
      <c r="C36" s="27"/>
      <c r="D36" s="74"/>
      <c r="E36" s="74"/>
      <c r="F36" s="73"/>
      <c r="G36" s="73"/>
      <c r="H36" s="73"/>
      <c r="I36" s="73"/>
      <c r="J36" s="73"/>
      <c r="K36" s="295"/>
      <c r="L36" s="295"/>
    </row>
    <row r="37" spans="1:12" s="53" customFormat="1" ht="20.100000000000001" customHeight="1" x14ac:dyDescent="0.2">
      <c r="A37" s="43"/>
      <c r="B37" s="57">
        <v>1</v>
      </c>
      <c r="C37" s="450" t="str">
        <f>INDEX(ControlP!$C$29:$C$29,MATCH(B37,ControlP!$B$29:$B$29,0))</f>
        <v>My GST approver is an Accredited Tax Practitioner or Accredited Tax Advisor with Singapore Chartered Tax Professionals Limited (SCTP).</v>
      </c>
      <c r="D37" s="451"/>
      <c r="E37" s="451"/>
      <c r="F37" s="451"/>
      <c r="G37" s="451"/>
      <c r="H37" s="451"/>
      <c r="I37" s="451"/>
      <c r="J37" s="451"/>
      <c r="K37" s="451"/>
      <c r="L37" s="452"/>
    </row>
    <row r="38" spans="1:12" s="53" customFormat="1" ht="15" customHeight="1" x14ac:dyDescent="0.2">
      <c r="A38" s="43"/>
      <c r="C38" s="27"/>
      <c r="D38" s="253"/>
      <c r="E38" s="253"/>
      <c r="L38" s="295"/>
    </row>
    <row r="39" spans="1:12" s="53" customFormat="1" ht="15" customHeight="1" x14ac:dyDescent="0.2">
      <c r="A39" s="43"/>
      <c r="C39" s="27"/>
      <c r="D39" s="253"/>
      <c r="E39" s="253"/>
      <c r="L39" s="295"/>
    </row>
    <row r="40" spans="1:12" s="53" customFormat="1" ht="20.100000000000001" customHeight="1" x14ac:dyDescent="0.2">
      <c r="A40" s="43"/>
      <c r="B40" s="263" t="s">
        <v>12</v>
      </c>
      <c r="C40" s="263"/>
      <c r="D40" s="263"/>
      <c r="E40" s="263"/>
      <c r="F40" s="263"/>
      <c r="G40" s="263"/>
      <c r="H40" s="263"/>
      <c r="I40" s="263"/>
      <c r="J40" s="263"/>
      <c r="K40" s="263"/>
      <c r="L40" s="263"/>
    </row>
    <row r="41" spans="1:12" s="53" customFormat="1" ht="15" customHeight="1" x14ac:dyDescent="0.2">
      <c r="A41" s="43"/>
      <c r="B41" s="27"/>
      <c r="C41" s="75"/>
      <c r="D41" s="75"/>
      <c r="E41" s="75"/>
      <c r="F41" s="75"/>
      <c r="G41" s="75"/>
      <c r="H41" s="75"/>
      <c r="I41" s="75"/>
      <c r="J41" s="75"/>
      <c r="K41" s="75"/>
      <c r="L41" s="295"/>
    </row>
    <row r="42" spans="1:12" s="53" customFormat="1" ht="15" customHeight="1" x14ac:dyDescent="0.25">
      <c r="A42" s="43"/>
      <c r="B42" s="176" t="str">
        <f>ControlP!C31</f>
        <v>Essential Requirements</v>
      </c>
      <c r="C42" s="75"/>
      <c r="D42" s="75"/>
      <c r="E42" s="75"/>
      <c r="F42" s="75"/>
      <c r="G42" s="75"/>
      <c r="H42" s="75"/>
      <c r="I42" s="75"/>
      <c r="J42" s="75"/>
      <c r="K42" s="295"/>
      <c r="L42" s="295"/>
    </row>
    <row r="43" spans="1:12" s="53" customFormat="1" ht="15" customHeight="1" x14ac:dyDescent="0.25">
      <c r="A43" s="43"/>
      <c r="B43" s="252" t="s">
        <v>7</v>
      </c>
      <c r="C43" s="294" t="s">
        <v>18</v>
      </c>
      <c r="D43" s="259"/>
      <c r="E43" s="259"/>
      <c r="F43" s="259"/>
      <c r="G43" s="259"/>
      <c r="H43" s="259"/>
      <c r="I43" s="259"/>
      <c r="J43" s="259"/>
      <c r="K43" s="259"/>
      <c r="L43" s="260"/>
    </row>
    <row r="44" spans="1:12" s="53" customFormat="1" ht="20.100000000000001" customHeight="1" x14ac:dyDescent="0.2">
      <c r="A44" s="43"/>
      <c r="B44" s="57">
        <v>1</v>
      </c>
      <c r="C44" s="450" t="str">
        <f>INDEX(ControlP!$C$32:$C$46,MATCH(B44,ControlP!$B$32:$B$46,0))</f>
        <v>All accounting records and documents are kept for a period of at least five years to support all my GST declarations.</v>
      </c>
      <c r="D44" s="451"/>
      <c r="E44" s="451"/>
      <c r="F44" s="451"/>
      <c r="G44" s="451"/>
      <c r="H44" s="451"/>
      <c r="I44" s="451"/>
      <c r="J44" s="451"/>
      <c r="K44" s="451"/>
      <c r="L44" s="452"/>
    </row>
    <row r="45" spans="1:12" s="53" customFormat="1" ht="20.100000000000001" customHeight="1" x14ac:dyDescent="0.2">
      <c r="A45" s="43"/>
      <c r="B45" s="57">
        <v>2</v>
      </c>
      <c r="C45" s="450" t="str">
        <f>INDEX(ControlP!$C$32:$C$46,MATCH(B45,ControlP!$B$32:$B$46,0))</f>
        <v>The record keeping processes are well documented and can be handed over in the event of a change in personnel handling GST matters.</v>
      </c>
      <c r="D45" s="451"/>
      <c r="E45" s="451"/>
      <c r="F45" s="451"/>
      <c r="G45" s="451"/>
      <c r="H45" s="451"/>
      <c r="I45" s="451"/>
      <c r="J45" s="451"/>
      <c r="K45" s="451"/>
      <c r="L45" s="452"/>
    </row>
    <row r="46" spans="1:12" s="53" customFormat="1" ht="30" customHeight="1" x14ac:dyDescent="0.2">
      <c r="A46" s="43"/>
      <c r="B46" s="57">
        <v>3</v>
      </c>
      <c r="C46" s="450" t="str">
        <f>INDEX(ControlP!$C$32:$C$46,MATCH(B46,ControlP!$B$32:$B$46,0))</f>
        <v>Copies of my communication with IRAS and external consultants on GST treatment and / or other matters relevant to the business are maintained (e.g. approval letter from IRAS on GST scheme, clarifications sought on GST treatment).</v>
      </c>
      <c r="D46" s="451"/>
      <c r="E46" s="451"/>
      <c r="F46" s="451"/>
      <c r="G46" s="451"/>
      <c r="H46" s="451"/>
      <c r="I46" s="451"/>
      <c r="J46" s="451"/>
      <c r="K46" s="451"/>
      <c r="L46" s="452"/>
    </row>
    <row r="47" spans="1:12" s="53" customFormat="1" ht="174.95" customHeight="1" x14ac:dyDescent="0.2">
      <c r="A47" s="43"/>
      <c r="B47" s="57" t="s">
        <v>118</v>
      </c>
      <c r="C47" s="450" t="str">
        <f>INDEX(ControlP!$C$32:$C$46,MATCH(B47,ControlP!$B$32:$B$46,0))</f>
        <v>My business issues tax invoices with the following details:
(a) The words “tax invoice” in a prominent place;
(b) An identification number;
(c) The date of issue of the invoice;
(d) My name/business name, address and GST registration number;
(e) My customer’s name (or trading name) and address;
(f) A description of the goods or services supplied and the type of supply, if there is more than one type of supply to the same customer;
(g) For each description of goods or services supplied, the quantity of goods or the extent of services and the amount payable, excluding GST;
(h) Any cash discount offered;
(i) The total amount payable excluding GST, the rate of GST and the total GST chargeable shown as a separate amount;
(j) The total amount payable including the total GST chargeable; and
(k) The breakdown of GST-exempt, zero-rated or other supplies, stating separately the gross amount payable in respect of each, if applicable.</v>
      </c>
      <c r="D47" s="451"/>
      <c r="E47" s="451"/>
      <c r="F47" s="451"/>
      <c r="G47" s="451"/>
      <c r="H47" s="451"/>
      <c r="I47" s="451"/>
      <c r="J47" s="451"/>
      <c r="K47" s="451"/>
      <c r="L47" s="452"/>
    </row>
    <row r="48" spans="1:12" s="53" customFormat="1" ht="159.6" customHeight="1" x14ac:dyDescent="0.2">
      <c r="A48" s="43"/>
      <c r="B48" s="319" t="s">
        <v>119</v>
      </c>
      <c r="C48" s="461" t="str">
        <f>INDEX(ControlP!$C$32:$C$46,MATCH(B48,ControlP!$B$32:$B$46,0))</f>
        <v>My business issues customer accounting tax invoices with the following details:
(a) The words “tax invoice” in a prominent place;
(b) An identification number;
(c) The date of issue of the invoice;
(d) My name/business name, address and GST registration number;
(e) My customer’s name (or trading name), address and GST registration number;
(f) A description of the goods or services supplied and the type of supply, if there is more than one type of supply to the same customer;
(g) For each description of goods or services supplied, the quantity of goods or the extent of services and the amount payable, excluding GST;
(h) Any cash discount offered;
(i) The total amount payable, excluding GST; and
(j) A statement to inform my customer of the total GST due and to account for this tax to IRAS on my behalf.</v>
      </c>
      <c r="D48" s="462"/>
      <c r="E48" s="462"/>
      <c r="F48" s="462"/>
      <c r="G48" s="462"/>
      <c r="H48" s="462"/>
      <c r="I48" s="462"/>
      <c r="J48" s="462"/>
      <c r="K48" s="462"/>
      <c r="L48" s="463"/>
    </row>
    <row r="49" spans="1:12" s="53" customFormat="1" ht="20.100000000000001" customHeight="1" x14ac:dyDescent="0.2">
      <c r="A49" s="43"/>
      <c r="B49" s="57">
        <v>5</v>
      </c>
      <c r="C49" s="450" t="str">
        <f>INDEX(ControlP!$C$32:$C$46,MATCH(B49,ControlP!$B$32:$B$46,0))</f>
        <v>My business keeps the original tax invoice which was cancelled.</v>
      </c>
      <c r="D49" s="451"/>
      <c r="E49" s="451"/>
      <c r="F49" s="451"/>
      <c r="G49" s="451"/>
      <c r="H49" s="451"/>
      <c r="I49" s="451"/>
      <c r="J49" s="451"/>
      <c r="K49" s="451"/>
      <c r="L49" s="452"/>
    </row>
    <row r="50" spans="1:12" s="53" customFormat="1" ht="120" customHeight="1" x14ac:dyDescent="0.2">
      <c r="A50" s="43"/>
      <c r="B50" s="57">
        <v>6</v>
      </c>
      <c r="C50" s="450" t="str">
        <f>INDEX(ControlP!$C$32:$C$46,MATCH(B50,ControlP!$B$32:$B$46,0))</f>
        <v>My business is aware that when issuing sales invoices for zero-rated supplies, the sales invoice should contain the following details:
(a) My name / Business name, address, telephone number and business registration number;
(b) The date of issue of the invoice;
(c) An identification number, e.g. invoice number;
(d) My customer’s name and address;
(e) The description of goods or services, quantity and price;
(f) Any cash discount offered; and
(g) The total price.</v>
      </c>
      <c r="D50" s="451"/>
      <c r="E50" s="451"/>
      <c r="F50" s="451"/>
      <c r="G50" s="451"/>
      <c r="H50" s="451"/>
      <c r="I50" s="451"/>
      <c r="J50" s="451"/>
      <c r="K50" s="451"/>
      <c r="L50" s="452"/>
    </row>
    <row r="51" spans="1:12" s="53" customFormat="1" ht="75" customHeight="1" x14ac:dyDescent="0.2">
      <c r="A51" s="43"/>
      <c r="B51" s="57" t="s">
        <v>120</v>
      </c>
      <c r="C51" s="450" t="str">
        <f>INDEX(ControlP!$C$32:$C$46,MATCH(B51,ControlP!$B$32:$B$46,0))</f>
        <v>My business is aware that when issuing an invoice in a foreign currency, the following items on the tax invoice will be converted into Singapore dollar at the selling rate of exchange prevailing in Singapore at the time of supply:
(a) The total amount payable (excluding GST);
(b) The total GST payable; and
(c) The total amount payable (including GST).</v>
      </c>
      <c r="D51" s="451"/>
      <c r="E51" s="451"/>
      <c r="F51" s="451"/>
      <c r="G51" s="451"/>
      <c r="H51" s="451"/>
      <c r="I51" s="451"/>
      <c r="J51" s="451"/>
      <c r="K51" s="451"/>
      <c r="L51" s="452"/>
    </row>
    <row r="52" spans="1:12" s="53" customFormat="1" ht="60.95" customHeight="1" x14ac:dyDescent="0.2">
      <c r="A52" s="43"/>
      <c r="B52" s="319" t="s">
        <v>121</v>
      </c>
      <c r="C52" s="461" t="str">
        <f>INDEX(ControlP!$C$32:$C$46,MATCH(B52,ControlP!$B$32:$B$46,0))</f>
        <v>My business is aware that when issuing a customer accounting tax invoice in a foreign currency, the following items on the tax invoice are to be converted into Singapore dollar at the selling rate of exchange prevailing in Singapore at the time of supply:
(a) The total amount payable (excluding GST); and
(b) The GST amount my customer is required to account for on my behalf.</v>
      </c>
      <c r="D52" s="462"/>
      <c r="E52" s="462"/>
      <c r="F52" s="462"/>
      <c r="G52" s="462"/>
      <c r="H52" s="462"/>
      <c r="I52" s="462"/>
      <c r="J52" s="462"/>
      <c r="K52" s="462"/>
      <c r="L52" s="463"/>
    </row>
    <row r="53" spans="1:12" s="53" customFormat="1" ht="105" customHeight="1" x14ac:dyDescent="0.2">
      <c r="A53" s="43"/>
      <c r="B53" s="57">
        <v>8</v>
      </c>
      <c r="C53" s="450" t="str">
        <f>INDEX(ControlP!$C$32:$C$46,MATCH(B53,ControlP!$B$32:$B$46,0))</f>
        <v>My business is aware that a simplified tax invoice containing the following details can be issued for standard-rated supplies amounting $1,000 (incl GST) or less:
(a) My name / Business name, address and GST registration number;
(b) The date of issue of the invoice;
(c) An identification number, e.g. invoice number;
(d) The description of the goods or services supplied;
(e) The total amount payable including tax; and
(f) The words “Price Payable includes GST”.</v>
      </c>
      <c r="D53" s="451"/>
      <c r="E53" s="451"/>
      <c r="F53" s="451"/>
      <c r="G53" s="451"/>
      <c r="H53" s="451"/>
      <c r="I53" s="451"/>
      <c r="J53" s="451"/>
      <c r="K53" s="451"/>
      <c r="L53" s="452"/>
    </row>
    <row r="54" spans="1:12" s="53" customFormat="1" ht="305.10000000000002" customHeight="1" x14ac:dyDescent="0.2">
      <c r="A54" s="43"/>
      <c r="B54" s="57" t="s">
        <v>122</v>
      </c>
      <c r="C54" s="450" t="str">
        <f>INDEX(ControlP!$C$32:$C$46,MATCH(B54,ControlP!$B$32:$B$46,0))</f>
        <v>My business is aware that a credit note can be issued to correct a genuine mistake or to give a credit to its customer under the following situations:
- correction of a genuine mistake (e.g. goods invoiced as standard-rated which should have been exempt or zero-rated)
- supply did not take place
- charges are partly or fully waived before/after delivery of the goods
- goods or services are accepted, but terms of the contract are not fully met (e.g. sub standard goods are accepted by the customer at a reduced price)
- goods are returned or services are not accepted
- goods and services are supplied for an unconfirmed consideration
The credit note shows clearly:
(a) My name/Business name, address and GST registration number ;
(b) An identification number (e.g. a serial number);
(c) The date of issue;
(d) My customer's name and address;
(e) The reason for the credit given - for example, "returned goods";
(f) A description sufficient to identify the goods and services for which credit is being allowed;
(g) The quantity and amount credited for each item;
(h) The total amount credited, excluding tax;
(i) The rate and amount of tax credited;
(j) The total amount credited, including tax; and
(k) The number and date of the original tax invoice (for transactions which I am unable to do so, I am able to satisfy the Comptroller of GST by other means that I have accounted for GST on the original supply).</v>
      </c>
      <c r="D54" s="451"/>
      <c r="E54" s="451"/>
      <c r="F54" s="451"/>
      <c r="G54" s="451"/>
      <c r="H54" s="451"/>
      <c r="I54" s="451"/>
      <c r="J54" s="451"/>
      <c r="K54" s="451"/>
      <c r="L54" s="452"/>
    </row>
    <row r="55" spans="1:12" s="53" customFormat="1" ht="190.5" customHeight="1" x14ac:dyDescent="0.2">
      <c r="A55" s="43"/>
      <c r="B55" s="319" t="s">
        <v>123</v>
      </c>
      <c r="C55" s="461" t="str">
        <f>INDEX(ControlP!$C$32:$C$46,MATCH(B55,ControlP!$B$32:$B$46,0))</f>
        <v>My business is aware that for customer accounting transactions where a credit note is issued to correct a genuine mistake or to give a credit to its customer, the credit note is to show clearly:
(a) My name/Business name, address and GST registration number;
(b) An identification number (e.g. a serial number);
(c) The date of issue;
(d) My customer's name and address and GST registration number;
(e) The reason for the credit given - for example, "returned goods";
(f) A description sufficient to identify the goods and services for which credit is being allowed;
(g) The quantity and amount credited for each item;
(h) The total amount credited, excluding tax;
(i) The number and date of the original customer accounting tax invoice (for transactions which I am unable to do so, I am able to satisfy the Comptroller of GST by other means that the supply was subject to customer accounting); and
(j) A statement to inform my customer of the total GST credit given and to adjust for this tax to IRAS on my behalf.</v>
      </c>
      <c r="D55" s="462"/>
      <c r="E55" s="462"/>
      <c r="F55" s="462"/>
      <c r="G55" s="462"/>
      <c r="H55" s="462"/>
      <c r="I55" s="462"/>
      <c r="J55" s="462"/>
      <c r="K55" s="462"/>
      <c r="L55" s="463"/>
    </row>
    <row r="56" spans="1:12" s="53" customFormat="1" ht="90" customHeight="1" x14ac:dyDescent="0.2">
      <c r="A56" s="43"/>
      <c r="B56" s="57">
        <v>10</v>
      </c>
      <c r="C56" s="450" t="str">
        <f>INDEX(ControlP!$C$32:$C$46,MATCH(B56,ControlP!$B$32:$B$46,0))</f>
        <v>My business is aware that for importation and exportation of goods, the following documents are to be maintained in accordance to the GST e-Tax Guides “A Guide on Exports”, "GST: Guide on Hand-Carried Exports Scheme" and "GST: Guide on Imports": 
- Import and export permits, bill of lading / air waybill / cargo manifest / mate’s receipt or subsidiary export certificate/note of shipment issued by freight forwarder / handling agent;
- Invoice, purchase order, packing list / delivery note, insurance documents and evidence of payment.
- Any other documents specified by the Comptroller in the above GST e-Tax Guides.</v>
      </c>
      <c r="D56" s="451"/>
      <c r="E56" s="451"/>
      <c r="F56" s="451"/>
      <c r="G56" s="451"/>
      <c r="H56" s="451"/>
      <c r="I56" s="451"/>
      <c r="J56" s="451"/>
      <c r="K56" s="451"/>
      <c r="L56" s="452"/>
    </row>
    <row r="57" spans="1:12" s="53" customFormat="1" ht="30" customHeight="1" x14ac:dyDescent="0.2">
      <c r="A57" s="43"/>
      <c r="B57" s="57">
        <v>11</v>
      </c>
      <c r="C57" s="450" t="str">
        <f>INDEX(ControlP!$C$32:$C$46,MATCH(B57,ControlP!$B$32:$B$46,0))</f>
        <v>My business files all source documents (e.g. receipts / invoices from my suppliers and carbon / duplicate copies of tax invoices / receipts issued to my customers) on a timely basis.</v>
      </c>
      <c r="D57" s="451"/>
      <c r="E57" s="451"/>
      <c r="F57" s="451"/>
      <c r="G57" s="451"/>
      <c r="H57" s="451"/>
      <c r="I57" s="451"/>
      <c r="J57" s="451"/>
      <c r="K57" s="451"/>
      <c r="L57" s="452"/>
    </row>
    <row r="58" spans="1:12" s="53" customFormat="1" ht="180" customHeight="1" x14ac:dyDescent="0.2">
      <c r="A58" s="43"/>
      <c r="B58" s="57">
        <v>12</v>
      </c>
      <c r="C58" s="450" t="str">
        <f>INDEX(ControlP!$C$32:$C$46,MATCH(B58,ControlP!$B$32:$B$46,0))</f>
        <v xml:space="preserve">My business maintains its sales and purchase listings in accordance with the following format prescribed by IRAS:
Sales listings
Purchase listings
</v>
      </c>
      <c r="D58" s="451"/>
      <c r="E58" s="451"/>
      <c r="F58" s="451"/>
      <c r="G58" s="451"/>
      <c r="H58" s="451"/>
      <c r="I58" s="451"/>
      <c r="J58" s="451"/>
      <c r="K58" s="451"/>
      <c r="L58" s="452"/>
    </row>
    <row r="59" spans="1:12" s="53" customFormat="1" ht="15" customHeight="1" x14ac:dyDescent="0.2">
      <c r="A59" s="43"/>
      <c r="B59" s="27"/>
      <c r="C59" s="75"/>
      <c r="D59" s="75"/>
      <c r="E59" s="75"/>
      <c r="F59" s="75"/>
      <c r="G59" s="75"/>
      <c r="H59" s="75"/>
      <c r="I59" s="75"/>
      <c r="J59" s="75"/>
      <c r="K59" s="295"/>
      <c r="L59" s="295"/>
    </row>
    <row r="60" spans="1:12" s="53" customFormat="1" x14ac:dyDescent="0.25">
      <c r="A60" s="43"/>
      <c r="B60" s="164" t="str">
        <f>ControlP!C47</f>
        <v>Good Practices</v>
      </c>
      <c r="C60" s="27"/>
      <c r="D60" s="74"/>
      <c r="E60" s="74"/>
      <c r="F60" s="73"/>
      <c r="G60" s="73"/>
      <c r="H60" s="73"/>
      <c r="I60" s="73"/>
      <c r="J60" s="73"/>
      <c r="L60" s="295"/>
    </row>
    <row r="61" spans="1:12" s="53" customFormat="1" ht="20.100000000000001" customHeight="1" x14ac:dyDescent="0.2">
      <c r="A61" s="43"/>
      <c r="B61" s="57">
        <v>1</v>
      </c>
      <c r="C61" s="450" t="str">
        <f>INDEX(ControlP!$C$48:$C$48,MATCH(B61,ControlP!$B$48:$B$48,0))</f>
        <v>Electronic records (instead of hardcopies) are kept for easy storage and retrieval.</v>
      </c>
      <c r="D61" s="451"/>
      <c r="E61" s="451"/>
      <c r="F61" s="451"/>
      <c r="G61" s="451"/>
      <c r="H61" s="451"/>
      <c r="I61" s="451"/>
      <c r="J61" s="451"/>
      <c r="K61" s="451"/>
      <c r="L61" s="452"/>
    </row>
    <row r="62" spans="1:12" s="53" customFormat="1" ht="20.100000000000001" customHeight="1" x14ac:dyDescent="0.2">
      <c r="A62" s="43"/>
      <c r="B62" s="27"/>
      <c r="C62" s="75"/>
      <c r="D62" s="75"/>
      <c r="E62" s="75"/>
      <c r="F62" s="75"/>
      <c r="G62" s="75"/>
      <c r="H62" s="75"/>
      <c r="I62" s="75"/>
      <c r="J62" s="75"/>
      <c r="K62" s="75"/>
      <c r="L62" s="295"/>
    </row>
    <row r="63" spans="1:12" s="53" customFormat="1" ht="20.100000000000001" customHeight="1" x14ac:dyDescent="0.2">
      <c r="A63" s="43"/>
      <c r="B63" s="27"/>
      <c r="C63" s="75"/>
      <c r="D63" s="75"/>
      <c r="E63" s="75"/>
      <c r="F63" s="75"/>
      <c r="G63" s="75"/>
      <c r="H63" s="75"/>
      <c r="I63" s="75"/>
      <c r="J63" s="75"/>
      <c r="K63" s="75"/>
      <c r="L63" s="295"/>
    </row>
    <row r="64" spans="1:12" s="53" customFormat="1" ht="20.100000000000001" customHeight="1" x14ac:dyDescent="0.2">
      <c r="A64" s="43"/>
      <c r="B64" s="264" t="s">
        <v>2</v>
      </c>
      <c r="C64" s="264"/>
      <c r="D64" s="264"/>
      <c r="E64" s="264"/>
      <c r="F64" s="264"/>
      <c r="G64" s="264"/>
      <c r="H64" s="264"/>
      <c r="I64" s="264"/>
      <c r="J64" s="264"/>
      <c r="K64" s="264"/>
      <c r="L64" s="264"/>
    </row>
    <row r="65" spans="1:12" s="53" customFormat="1" ht="15" customHeight="1" x14ac:dyDescent="0.2">
      <c r="A65" s="43"/>
      <c r="B65" s="27"/>
      <c r="C65" s="75"/>
      <c r="D65" s="75"/>
      <c r="E65" s="75"/>
      <c r="F65" s="75"/>
      <c r="G65" s="75"/>
      <c r="H65" s="75"/>
      <c r="I65" s="75"/>
      <c r="J65" s="75"/>
      <c r="K65" s="75"/>
      <c r="L65" s="295"/>
    </row>
    <row r="66" spans="1:12" s="53" customFormat="1" x14ac:dyDescent="0.25">
      <c r="A66" s="43"/>
      <c r="B66" s="176" t="str">
        <f>ControlP!C50</f>
        <v>Essential Requirements</v>
      </c>
      <c r="C66" s="75"/>
      <c r="D66" s="75"/>
      <c r="E66" s="75"/>
      <c r="F66" s="75"/>
      <c r="G66" s="75"/>
      <c r="H66" s="75"/>
      <c r="I66" s="75"/>
      <c r="J66" s="75"/>
      <c r="K66" s="75"/>
      <c r="L66" s="295"/>
    </row>
    <row r="67" spans="1:12" s="53" customFormat="1" ht="14.25" customHeight="1" x14ac:dyDescent="0.25">
      <c r="A67" s="43"/>
      <c r="B67" s="252" t="s">
        <v>7</v>
      </c>
      <c r="C67" s="294" t="s">
        <v>18</v>
      </c>
      <c r="D67" s="259"/>
      <c r="E67" s="259"/>
      <c r="F67" s="259"/>
      <c r="G67" s="259"/>
      <c r="H67" s="259"/>
      <c r="I67" s="259"/>
      <c r="J67" s="259"/>
      <c r="K67" s="259"/>
      <c r="L67" s="260"/>
    </row>
    <row r="68" spans="1:12" s="53" customFormat="1" ht="30" customHeight="1" x14ac:dyDescent="0.2">
      <c r="A68" s="43"/>
      <c r="B68" s="57">
        <v>1</v>
      </c>
      <c r="C68" s="450" t="str">
        <f>INDEX(ControlP!$C$51:$C$52,MATCH(B68,ControlP!$B$51:$B$52,0))</f>
        <v>My business has put in place additional steps to review exceptional transactions that are not part of my usual business activities (e.g. disposal of fixed assets, sale of properties, transfer of business as a going concern, changes in business structures like mergers, joint ventures).</v>
      </c>
      <c r="D68" s="451"/>
      <c r="E68" s="451"/>
      <c r="F68" s="451"/>
      <c r="G68" s="451"/>
      <c r="H68" s="451"/>
      <c r="I68" s="451"/>
      <c r="J68" s="451"/>
      <c r="K68" s="451"/>
      <c r="L68" s="452"/>
    </row>
    <row r="69" spans="1:12" s="53" customFormat="1" ht="30" customHeight="1" x14ac:dyDescent="0.2">
      <c r="A69" s="43"/>
      <c r="B69" s="57">
        <v>2</v>
      </c>
      <c r="C69" s="450" t="str">
        <f>INDEX(ControlP!$C$51:$C$52,MATCH(B69,ControlP!$B$51:$B$52,0))</f>
        <v>Handover procedures are in place to ensure that GST knowledge and control practices are retained in the business even when there is a change in the GST preparer and/or GST approver.</v>
      </c>
      <c r="D69" s="451"/>
      <c r="E69" s="451"/>
      <c r="F69" s="451"/>
      <c r="G69" s="451"/>
      <c r="H69" s="451"/>
      <c r="I69" s="451"/>
      <c r="J69" s="451"/>
      <c r="K69" s="451"/>
      <c r="L69" s="452"/>
    </row>
    <row r="70" spans="1:12" s="53" customFormat="1" ht="15" customHeight="1" x14ac:dyDescent="0.2">
      <c r="A70" s="43"/>
      <c r="B70" s="27"/>
      <c r="C70" s="75"/>
      <c r="D70" s="75"/>
      <c r="E70" s="75"/>
      <c r="F70" s="75"/>
      <c r="G70" s="75"/>
      <c r="H70" s="75"/>
      <c r="I70" s="75"/>
      <c r="J70" s="75"/>
      <c r="K70" s="295"/>
      <c r="L70" s="295"/>
    </row>
    <row r="71" spans="1:12" s="53" customFormat="1" x14ac:dyDescent="0.25">
      <c r="A71" s="43"/>
      <c r="B71" s="164" t="str">
        <f>ControlP!C55</f>
        <v>Good Practices</v>
      </c>
      <c r="C71" s="75"/>
      <c r="D71" s="75"/>
      <c r="E71" s="75"/>
      <c r="F71" s="75"/>
      <c r="G71" s="75"/>
      <c r="H71" s="75"/>
      <c r="I71" s="75"/>
      <c r="J71" s="75"/>
      <c r="K71" s="75"/>
      <c r="L71" s="295"/>
    </row>
    <row r="72" spans="1:12" s="53" customFormat="1" ht="20.100000000000001" customHeight="1" x14ac:dyDescent="0.2">
      <c r="A72" s="43"/>
      <c r="B72" s="57">
        <v>1</v>
      </c>
      <c r="C72" s="450" t="str">
        <f>INDEX(ControlP!$C$56:$C$59,MATCH(B72,ControlP!$B$56:$B$59,0))</f>
        <v>A second level of review is done before the GST return is submitted.</v>
      </c>
      <c r="D72" s="451"/>
      <c r="E72" s="451"/>
      <c r="F72" s="451"/>
      <c r="G72" s="451"/>
      <c r="H72" s="451"/>
      <c r="I72" s="451"/>
      <c r="J72" s="451"/>
      <c r="K72" s="451"/>
      <c r="L72" s="452"/>
    </row>
    <row r="73" spans="1:12" s="53" customFormat="1" ht="20.100000000000001" customHeight="1" x14ac:dyDescent="0.2">
      <c r="A73" s="43"/>
      <c r="B73" s="57">
        <v>2</v>
      </c>
      <c r="C73" s="450" t="str">
        <f>INDEX(ControlP!$C$56:$C$59,MATCH(B73,ControlP!$B$56:$B$59,0))</f>
        <v>Periodic reviews are done on a yearly basis to assess the correctness of my GST declarations.</v>
      </c>
      <c r="D73" s="451"/>
      <c r="E73" s="451"/>
      <c r="F73" s="451"/>
      <c r="G73" s="451"/>
      <c r="H73" s="451"/>
      <c r="I73" s="451"/>
      <c r="J73" s="451"/>
      <c r="K73" s="451"/>
      <c r="L73" s="452"/>
    </row>
    <row r="74" spans="1:12" s="53" customFormat="1" ht="30" customHeight="1" x14ac:dyDescent="0.2">
      <c r="A74" s="43"/>
      <c r="B74" s="57">
        <v>3</v>
      </c>
      <c r="C74" s="450" t="str">
        <f>INDEX(ControlP!$C$56:$C$59,MATCH(B74,ControlP!$B$56:$B$59,0))</f>
        <v>To facilitate effective handover, a database or library storing documentation of all internal procedures involved in GST reporting (e.g. GST treatment on complex transactions, new business models, routine transactions) is maintained.</v>
      </c>
      <c r="D74" s="451"/>
      <c r="E74" s="451"/>
      <c r="F74" s="451"/>
      <c r="G74" s="451"/>
      <c r="H74" s="451"/>
      <c r="I74" s="451"/>
      <c r="J74" s="451"/>
      <c r="K74" s="451"/>
      <c r="L74" s="452"/>
    </row>
    <row r="75" spans="1:12" s="53" customFormat="1" ht="30" customHeight="1" x14ac:dyDescent="0.2">
      <c r="A75" s="43"/>
      <c r="B75" s="57">
        <v>4</v>
      </c>
      <c r="C75" s="450" t="str">
        <f>INDEX(ControlP!$C$56:$C$59,MATCH(B75,ControlP!$B$56:$B$59,0))</f>
        <v>All new staff or staff who are new to GST reporting are sent for formal GST training (i.e. IRAS' e-Learning course "Overview of GST", GST courses conducted by Tax Academy of Singapore (TA) or Institute of Singapore Chartered Accountants (ISCA)).</v>
      </c>
      <c r="D75" s="451"/>
      <c r="E75" s="451"/>
      <c r="F75" s="451"/>
      <c r="G75" s="451"/>
      <c r="H75" s="451"/>
      <c r="I75" s="451"/>
      <c r="J75" s="451"/>
      <c r="K75" s="451"/>
      <c r="L75" s="452"/>
    </row>
    <row r="76" spans="1:12" s="53" customFormat="1" ht="15" customHeight="1" x14ac:dyDescent="0.2">
      <c r="A76" s="43"/>
      <c r="B76" s="27"/>
      <c r="C76" s="75"/>
      <c r="D76" s="75"/>
      <c r="E76" s="75"/>
      <c r="F76" s="75"/>
      <c r="G76" s="75"/>
      <c r="H76" s="75"/>
      <c r="I76" s="75"/>
      <c r="J76" s="75"/>
      <c r="K76" s="295"/>
      <c r="L76" s="295"/>
    </row>
    <row r="77" spans="1:12" s="53" customFormat="1" ht="15" customHeight="1" x14ac:dyDescent="0.2">
      <c r="A77" s="43"/>
      <c r="B77" s="27"/>
      <c r="C77" s="75"/>
      <c r="D77" s="75"/>
      <c r="E77" s="75"/>
      <c r="F77" s="75"/>
      <c r="G77" s="75"/>
      <c r="H77" s="75"/>
      <c r="I77" s="75"/>
      <c r="J77" s="75"/>
      <c r="K77" s="295"/>
      <c r="L77" s="295"/>
    </row>
    <row r="78" spans="1:12" s="53" customFormat="1" ht="20.100000000000001" customHeight="1" x14ac:dyDescent="0.2">
      <c r="A78" s="43"/>
      <c r="B78" s="265" t="s">
        <v>13</v>
      </c>
      <c r="C78" s="265"/>
      <c r="D78" s="265"/>
      <c r="E78" s="265"/>
      <c r="F78" s="265"/>
      <c r="G78" s="265"/>
      <c r="H78" s="265"/>
      <c r="I78" s="265"/>
      <c r="J78" s="265"/>
      <c r="K78" s="265"/>
      <c r="L78" s="265"/>
    </row>
    <row r="79" spans="1:12" s="53" customFormat="1" ht="15" customHeight="1" x14ac:dyDescent="0.2">
      <c r="A79" s="43"/>
      <c r="B79" s="27"/>
      <c r="C79" s="75"/>
      <c r="D79" s="75"/>
      <c r="E79" s="75"/>
      <c r="F79" s="75"/>
      <c r="G79" s="75"/>
      <c r="H79" s="75"/>
      <c r="I79" s="75"/>
      <c r="J79" s="75"/>
      <c r="K79" s="75"/>
      <c r="L79" s="295"/>
    </row>
    <row r="80" spans="1:12" s="53" customFormat="1" ht="15" customHeight="1" x14ac:dyDescent="0.25">
      <c r="A80" s="43"/>
      <c r="B80" s="176" t="str">
        <f>ControlP!C62</f>
        <v>Essential Requirements</v>
      </c>
      <c r="C80" s="75"/>
      <c r="D80" s="75"/>
      <c r="E80" s="75"/>
      <c r="F80" s="75"/>
      <c r="G80" s="75"/>
      <c r="H80" s="75"/>
      <c r="I80" s="75"/>
      <c r="J80" s="75"/>
      <c r="K80" s="75"/>
      <c r="L80" s="295"/>
    </row>
    <row r="81" spans="1:12" s="53" customFormat="1" ht="14.25" customHeight="1" x14ac:dyDescent="0.25">
      <c r="A81" s="43"/>
      <c r="B81" s="252" t="s">
        <v>7</v>
      </c>
      <c r="C81" s="294" t="s">
        <v>18</v>
      </c>
      <c r="D81" s="259"/>
      <c r="E81" s="259"/>
      <c r="F81" s="259"/>
      <c r="G81" s="259"/>
      <c r="H81" s="259"/>
      <c r="I81" s="259"/>
      <c r="J81" s="259"/>
      <c r="K81" s="259"/>
      <c r="L81" s="260"/>
    </row>
    <row r="82" spans="1:12" s="53" customFormat="1" ht="20.100000000000001" customHeight="1" x14ac:dyDescent="0.2">
      <c r="A82" s="43"/>
      <c r="B82" s="57">
        <v>1</v>
      </c>
      <c r="C82" s="450" t="str">
        <f>INDEX(ControlP!$C$63:$C$68,MATCH(B82,ControlP!$B$63:$B$68,0))</f>
        <v>My business uses an accounting system to consolidate all my sales and purchases.</v>
      </c>
      <c r="D82" s="451"/>
      <c r="E82" s="451"/>
      <c r="F82" s="451"/>
      <c r="G82" s="451"/>
      <c r="H82" s="451"/>
      <c r="I82" s="451"/>
      <c r="J82" s="451"/>
      <c r="K82" s="451"/>
      <c r="L82" s="452"/>
    </row>
    <row r="83" spans="1:12" s="53" customFormat="1" ht="30" customHeight="1" x14ac:dyDescent="0.2">
      <c r="A83" s="43"/>
      <c r="B83" s="57">
        <v>2</v>
      </c>
      <c r="C83" s="450" t="str">
        <f>INDEX(ControlP!$C$63:$C$68,MATCH(B83,ControlP!$B$63:$B$68,0))</f>
        <v>My business is able to collate information easily from various sources to file my GST return (e.g. compile information from sales, purchases and financial records to prepare my GST worksheets).</v>
      </c>
      <c r="D83" s="451"/>
      <c r="E83" s="451"/>
      <c r="F83" s="451"/>
      <c r="G83" s="451"/>
      <c r="H83" s="451"/>
      <c r="I83" s="451"/>
      <c r="J83" s="451"/>
      <c r="K83" s="451"/>
      <c r="L83" s="452"/>
    </row>
    <row r="84" spans="1:12" s="53" customFormat="1" ht="30" customHeight="1" x14ac:dyDescent="0.2">
      <c r="A84" s="43"/>
      <c r="B84" s="57">
        <v>3</v>
      </c>
      <c r="C84" s="450" t="str">
        <f>INDEX(ControlP!$C$63:$C$68,MATCH(B84,ControlP!$B$63:$B$68,0))</f>
        <v>Separate inventory records are maintained for goods that belong to me and that which belong to others (e.g. goods belonging to overseas principals and goods under consignment).</v>
      </c>
      <c r="D84" s="451"/>
      <c r="E84" s="451"/>
      <c r="F84" s="451"/>
      <c r="G84" s="451"/>
      <c r="H84" s="451"/>
      <c r="I84" s="451"/>
      <c r="J84" s="451"/>
      <c r="K84" s="451"/>
      <c r="L84" s="452"/>
    </row>
    <row r="85" spans="1:12" s="53" customFormat="1" ht="20.100000000000001" customHeight="1" x14ac:dyDescent="0.2">
      <c r="A85" s="43"/>
      <c r="B85" s="57">
        <v>4</v>
      </c>
      <c r="C85" s="450" t="str">
        <f>INDEX(ControlP!$C$63:$C$68,MATCH(B85,ControlP!$B$63:$B$68,0))</f>
        <v>The subsequent sale or movement of the imported goods delivered to local address or exported out of Singapore is tracked.</v>
      </c>
      <c r="D85" s="451"/>
      <c r="E85" s="451"/>
      <c r="F85" s="451"/>
      <c r="G85" s="451"/>
      <c r="H85" s="451"/>
      <c r="I85" s="451"/>
      <c r="J85" s="451"/>
      <c r="K85" s="451"/>
      <c r="L85" s="452"/>
    </row>
    <row r="86" spans="1:12" s="53" customFormat="1" ht="45" customHeight="1" x14ac:dyDescent="0.2">
      <c r="A86" s="43"/>
      <c r="B86" s="57">
        <v>5</v>
      </c>
      <c r="C86" s="450" t="str">
        <f>INDEX(ControlP!$C$63:$C$68,MATCH(B86,ControlP!$B$63:$B$68,0))</f>
        <v>My business maintains documentation on the movement of goods: 
Received by me: Goods received notes, acknowledged delivery orders, import permits, etc. 
Delivered by me: Export documents, packing list, delivery orders, invoices, written instructions from overseas principals, etc.</v>
      </c>
      <c r="D86" s="451"/>
      <c r="E86" s="451"/>
      <c r="F86" s="451"/>
      <c r="G86" s="451"/>
      <c r="H86" s="451"/>
      <c r="I86" s="451"/>
      <c r="J86" s="451"/>
      <c r="K86" s="451"/>
      <c r="L86" s="452"/>
    </row>
    <row r="87" spans="1:12" s="53" customFormat="1" ht="15" customHeight="1" x14ac:dyDescent="0.2">
      <c r="A87" s="43"/>
      <c r="B87" s="27"/>
      <c r="C87" s="75"/>
      <c r="D87" s="75"/>
      <c r="E87" s="75"/>
      <c r="F87" s="75"/>
      <c r="G87" s="75"/>
      <c r="H87" s="75"/>
      <c r="I87" s="75"/>
      <c r="J87" s="75"/>
      <c r="K87" s="75"/>
      <c r="L87" s="75"/>
    </row>
    <row r="88" spans="1:12" s="53" customFormat="1" ht="15" customHeight="1" x14ac:dyDescent="0.25">
      <c r="A88" s="43"/>
      <c r="B88" s="164" t="str">
        <f>ControlP!C69</f>
        <v>Good Practices</v>
      </c>
      <c r="C88" s="75"/>
      <c r="D88" s="75"/>
      <c r="E88" s="75"/>
      <c r="F88" s="75"/>
      <c r="G88" s="75"/>
      <c r="H88" s="75"/>
      <c r="I88" s="75"/>
      <c r="J88" s="75"/>
      <c r="K88" s="75"/>
      <c r="L88" s="295"/>
    </row>
    <row r="89" spans="1:12" s="53" customFormat="1" ht="30" customHeight="1" x14ac:dyDescent="0.2">
      <c r="A89" s="43"/>
      <c r="B89" s="57">
        <v>1</v>
      </c>
      <c r="C89" s="450" t="str">
        <f>INDEX(ControlP!$C$70:$C$75,MATCH(B89,ControlP!$B$70:$B$75,0))</f>
        <v>My business uses a professional accounting system with coded table to classify sales and purchases transactions. The system also has in-built logic or auto checks function to prevent duplicate entries, and is able to recognise discrepancies in GST rates and GST values keyed in, and unauthorised manual amendment to data.</v>
      </c>
      <c r="D89" s="451"/>
      <c r="E89" s="451"/>
      <c r="F89" s="451"/>
      <c r="G89" s="451"/>
      <c r="H89" s="451"/>
      <c r="I89" s="451"/>
      <c r="J89" s="451"/>
      <c r="K89" s="451"/>
      <c r="L89" s="452"/>
    </row>
    <row r="90" spans="1:12" s="53" customFormat="1" ht="30" customHeight="1" x14ac:dyDescent="0.2">
      <c r="A90" s="43"/>
      <c r="B90" s="57">
        <v>2</v>
      </c>
      <c r="C90" s="450" t="str">
        <f>INDEX(ControlP!$C$70:$C$75,MATCH(B90,ControlP!$B$70:$B$75,0))</f>
        <v>My computerised accounting system is able to generate a softcopy GST report to be used for filing GST returns. This report is in accordance with the prescribed format by IRAS and can be saved in Microsoft Excel format.</v>
      </c>
      <c r="D90" s="451"/>
      <c r="E90" s="451"/>
      <c r="F90" s="451"/>
      <c r="G90" s="451"/>
      <c r="H90" s="451"/>
      <c r="I90" s="451"/>
      <c r="J90" s="451"/>
      <c r="K90" s="451"/>
      <c r="L90" s="452"/>
    </row>
    <row r="91" spans="1:12" s="53" customFormat="1" ht="30" customHeight="1" x14ac:dyDescent="0.2">
      <c r="A91" s="43"/>
      <c r="B91" s="57">
        <v>3</v>
      </c>
      <c r="C91" s="450" t="str">
        <f>INDEX(ControlP!$C$70:$C$75,MATCH(B91,ControlP!$B$70:$B$75,0))</f>
        <v>My accounting software supports filing of GST returns and/or listings directly to IRAS via Accounting Programming Interface ("API").</v>
      </c>
      <c r="D91" s="451"/>
      <c r="E91" s="451"/>
      <c r="F91" s="451"/>
      <c r="G91" s="451"/>
      <c r="H91" s="451"/>
      <c r="I91" s="451"/>
      <c r="J91" s="451"/>
      <c r="K91" s="451"/>
      <c r="L91" s="452"/>
    </row>
    <row r="92" spans="1:12" s="53" customFormat="1" ht="30" customHeight="1" x14ac:dyDescent="0.2">
      <c r="A92" s="43"/>
      <c r="B92" s="57">
        <v>4</v>
      </c>
      <c r="C92" s="450" t="str">
        <f>INDEX(ControlP!$C$70:$C$75,MATCH(B92,ControlP!$B$70:$B$75,0))</f>
        <v>My business performs annual stock-take / inventory audit and reconcile results to inventory records and / or overseas principals' records. The results are verified by auditors and discrepancies are investigated and follow-up actions taken.</v>
      </c>
      <c r="D92" s="451"/>
      <c r="E92" s="451"/>
      <c r="F92" s="451"/>
      <c r="G92" s="451"/>
      <c r="H92" s="451"/>
      <c r="I92" s="451"/>
      <c r="J92" s="451"/>
      <c r="K92" s="451"/>
      <c r="L92" s="452"/>
    </row>
  </sheetData>
  <sheetProtection algorithmName="SHA-512" hashValue="Jy9CW6SvmFL+U4zoQarNbLUo5f/liXldMiFBUCCqBEjLIjubwDONVaCxY+KtVC9HdpbnjROTPKNZY/qc4zJVaQ==" saltValue="nXBUqsvecW7bbP7V4pyD/g==" spinCount="100000" sheet="1" objects="1" scenarios="1"/>
  <mergeCells count="49">
    <mergeCell ref="C92:L92"/>
    <mergeCell ref="C90:L90"/>
    <mergeCell ref="C91:L91"/>
    <mergeCell ref="C86:L86"/>
    <mergeCell ref="C89:L89"/>
    <mergeCell ref="C84:L84"/>
    <mergeCell ref="C85:L85"/>
    <mergeCell ref="C82:L82"/>
    <mergeCell ref="C83:L83"/>
    <mergeCell ref="C74:L74"/>
    <mergeCell ref="C75:L75"/>
    <mergeCell ref="C37:L37"/>
    <mergeCell ref="C44:L44"/>
    <mergeCell ref="C72:L72"/>
    <mergeCell ref="C73:L73"/>
    <mergeCell ref="C68:L68"/>
    <mergeCell ref="C69:L69"/>
    <mergeCell ref="C58:L58"/>
    <mergeCell ref="C61:L61"/>
    <mergeCell ref="C17:L17"/>
    <mergeCell ref="C18:L18"/>
    <mergeCell ref="C56:L56"/>
    <mergeCell ref="C57:L57"/>
    <mergeCell ref="C22:L22"/>
    <mergeCell ref="C53:L53"/>
    <mergeCell ref="C54:L54"/>
    <mergeCell ref="C50:L50"/>
    <mergeCell ref="C51:L51"/>
    <mergeCell ref="C47:L47"/>
    <mergeCell ref="C49:L49"/>
    <mergeCell ref="C48:L48"/>
    <mergeCell ref="C52:L52"/>
    <mergeCell ref="C55:L55"/>
    <mergeCell ref="C45:L45"/>
    <mergeCell ref="C46:L46"/>
    <mergeCell ref="C33:L33"/>
    <mergeCell ref="C34:L34"/>
    <mergeCell ref="C24:L24"/>
    <mergeCell ref="C32:L32"/>
    <mergeCell ref="C23:L23"/>
    <mergeCell ref="B6:L6"/>
    <mergeCell ref="B2:L2"/>
    <mergeCell ref="C15:L15"/>
    <mergeCell ref="C16:L16"/>
    <mergeCell ref="C13:L13"/>
    <mergeCell ref="C14:L14"/>
    <mergeCell ref="C10:L10"/>
    <mergeCell ref="C11:L11"/>
    <mergeCell ref="C12:L12"/>
  </mergeCells>
  <pageMargins left="0.70866141732283472" right="0.70866141732283472" top="0.74803149606299213" bottom="0.74803149606299213" header="0.31496062992125984" footer="0.31496062992125984"/>
  <headerFooter>
    <oddFooter>&amp;LAssisted Self Help Kit (ASK): Section 1 - GST Practices&amp;CPage &amp;P of &amp;N&amp;R&amp;D &amp;T</oddFooter>
  </headerFooter>
  <rowBreaks count="3" manualBreakCount="3">
    <brk id="38" max="12" man="1"/>
    <brk id="62" max="12" man="1"/>
    <brk id="93" max="24"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B1:Q78"/>
  <sheetViews>
    <sheetView showGridLines="0" zoomScaleNormal="100" zoomScaleSheetLayoutView="40" workbookViewId="0">
      <selection activeCell="G15" sqref="G15"/>
    </sheetView>
  </sheetViews>
  <sheetFormatPr defaultRowHeight="15" customHeight="1" x14ac:dyDescent="0.25"/>
  <cols>
    <col min="1" max="1" width="2.7109375" customWidth="1"/>
    <col min="2" max="2" width="6.7109375" bestFit="1" customWidth="1"/>
    <col min="3" max="3" width="85" customWidth="1"/>
    <col min="4" max="4" width="18.42578125" customWidth="1"/>
    <col min="5" max="5" width="17.42578125" customWidth="1"/>
    <col min="6" max="6" width="2.7109375" customWidth="1"/>
    <col min="7" max="7" width="37.140625" bestFit="1" customWidth="1"/>
    <col min="8" max="8" width="24.140625" bestFit="1" customWidth="1"/>
    <col min="9" max="9" width="15.7109375" bestFit="1" customWidth="1"/>
    <col min="10" max="10" width="24.140625" bestFit="1" customWidth="1"/>
    <col min="11" max="11" width="15.7109375" bestFit="1" customWidth="1"/>
    <col min="12" max="12" width="24.85546875" customWidth="1"/>
  </cols>
  <sheetData>
    <row r="1" spans="2:17" s="1" customFormat="1" ht="12.75" x14ac:dyDescent="0.2">
      <c r="L1" s="67"/>
    </row>
    <row r="2" spans="2:17" s="1" customFormat="1" ht="45" x14ac:dyDescent="0.2">
      <c r="B2" s="313" t="s">
        <v>7</v>
      </c>
      <c r="C2" s="313" t="s">
        <v>0</v>
      </c>
      <c r="D2" s="313" t="s">
        <v>6</v>
      </c>
      <c r="E2" s="313" t="s">
        <v>92</v>
      </c>
      <c r="G2" s="467" t="s">
        <v>23</v>
      </c>
      <c r="H2" s="468"/>
      <c r="I2" s="469"/>
      <c r="J2" s="467" t="s">
        <v>8</v>
      </c>
      <c r="K2" s="469"/>
      <c r="L2" s="67"/>
    </row>
    <row r="3" spans="2:17" s="1" customFormat="1" x14ac:dyDescent="0.2">
      <c r="B3" s="16"/>
      <c r="C3" s="17" t="s">
        <v>11</v>
      </c>
      <c r="D3" s="16"/>
      <c r="E3" s="16"/>
      <c r="G3" s="16" t="s">
        <v>67</v>
      </c>
      <c r="H3" s="16" t="s">
        <v>17</v>
      </c>
      <c r="I3" s="16" t="s">
        <v>19</v>
      </c>
      <c r="J3" s="16" t="s">
        <v>17</v>
      </c>
      <c r="K3" s="16" t="s">
        <v>19</v>
      </c>
      <c r="L3" s="67"/>
    </row>
    <row r="4" spans="2:17" s="13" customFormat="1" ht="28.5" x14ac:dyDescent="0.2">
      <c r="B4" s="316">
        <v>1</v>
      </c>
      <c r="C4" s="179" t="s">
        <v>82</v>
      </c>
      <c r="D4" s="11" t="s">
        <v>94</v>
      </c>
      <c r="E4" s="11" t="str">
        <f>IF(General!Z8=0,"",General!Z8)</f>
        <v/>
      </c>
      <c r="G4" s="270" t="s">
        <v>1</v>
      </c>
      <c r="H4" s="11">
        <f>IF(General!$Z$8=1,COUNTIF($D6:$D21,"=E")+COUNTIF($D22:$D29,"=E"),COUNTIF($D6:$D21,"=E"))</f>
        <v>8</v>
      </c>
      <c r="I4" s="11">
        <f>IF(General!$Z$8=1,COUNTIF($D6:$D21,"=G")+COUNTIF($D22:$D29,"=G"),COUNTIF($D6:$D21,"=G"))</f>
        <v>3</v>
      </c>
      <c r="J4" s="182">
        <f>(IF(General!$Z$8=1,(COUNTIF($E$9:$E$21,"=E")+COUNTIF($E$25:$E$29,"=E")),COUNTIF($E$9:$E$21,"=E")))</f>
        <v>0</v>
      </c>
      <c r="K4" s="182">
        <f>(IF(General!$Z$8=1,(COUNTIF($E$9:$E$21,"=G")+COUNTIF($E$25:$E$29,"=G")),COUNTIF($E$9:$E$21,"=G")))</f>
        <v>0</v>
      </c>
      <c r="L4" s="67"/>
      <c r="M4" s="137"/>
      <c r="N4" s="137"/>
      <c r="O4" s="137"/>
      <c r="P4" s="137"/>
      <c r="Q4" s="137"/>
    </row>
    <row r="5" spans="2:17" s="13" customFormat="1" ht="28.5" x14ac:dyDescent="0.2">
      <c r="B5" s="12">
        <v>2</v>
      </c>
      <c r="C5" s="179" t="s">
        <v>31</v>
      </c>
      <c r="D5" s="11" t="s">
        <v>94</v>
      </c>
      <c r="E5" s="11" t="str">
        <f>IF(General!Z12=0,"",General!Z12)</f>
        <v/>
      </c>
      <c r="G5" s="270" t="s">
        <v>12</v>
      </c>
      <c r="H5" s="11">
        <f>COUNTIF($D30:$D48,"=E")</f>
        <v>15</v>
      </c>
      <c r="I5" s="11">
        <f>COUNTIF($D30:$D48,"=G")</f>
        <v>1</v>
      </c>
      <c r="J5" s="182">
        <f>COUNTIF($E$32:$E$48,"=E")</f>
        <v>0</v>
      </c>
      <c r="K5" s="182">
        <f>COUNTIF($E$32:$E$48,"=G")</f>
        <v>0</v>
      </c>
      <c r="L5" s="67"/>
      <c r="M5" s="137"/>
      <c r="N5" s="137"/>
      <c r="O5" s="137"/>
      <c r="P5" s="137"/>
      <c r="Q5" s="137"/>
    </row>
    <row r="6" spans="2:17" s="13" customFormat="1" ht="15.75" x14ac:dyDescent="0.2">
      <c r="B6" s="230"/>
      <c r="C6" s="231" t="s">
        <v>20</v>
      </c>
      <c r="D6" s="232"/>
      <c r="E6" s="233"/>
      <c r="G6" s="270" t="s">
        <v>129</v>
      </c>
      <c r="H6" s="11">
        <f>COUNTIF($D49:$D60,"=E")</f>
        <v>4</v>
      </c>
      <c r="I6" s="11">
        <f>COUNTIF($D49:$D60,"=G")</f>
        <v>5</v>
      </c>
      <c r="J6" s="182">
        <f>COUNTIF($E$51:$E$60,"=E")</f>
        <v>0</v>
      </c>
      <c r="K6" s="182">
        <f>COUNTIF($E$51:$E$60,"=G")</f>
        <v>0</v>
      </c>
      <c r="L6" s="67"/>
      <c r="M6" s="137"/>
      <c r="N6" s="137"/>
      <c r="O6" s="137"/>
      <c r="P6" s="137"/>
      <c r="Q6" s="137"/>
    </row>
    <row r="7" spans="2:17" s="13" customFormat="1" x14ac:dyDescent="0.25">
      <c r="B7" s="192"/>
      <c r="C7" s="299" t="s">
        <v>17</v>
      </c>
      <c r="D7" s="181"/>
      <c r="E7" s="181"/>
      <c r="G7" s="270" t="s">
        <v>13</v>
      </c>
      <c r="H7" s="11">
        <f>IF(General!$Z$12=1,COUNTIF($D61:$D75,"=E"),COUNTIF($D61:$D64,"=E"))</f>
        <v>2</v>
      </c>
      <c r="I7" s="11">
        <f>IF(General!$Z$12=1,COUNTIF($D61:$D75,"=G"),COUNTIF($D69:$D71,"=G"))</f>
        <v>2</v>
      </c>
      <c r="J7" s="182">
        <f>COUNTIF($E$63:$E$75,"=E")</f>
        <v>0</v>
      </c>
      <c r="K7" s="182">
        <f>COUNTIF($E$63:$E$75,"=G")</f>
        <v>0</v>
      </c>
      <c r="L7" s="67"/>
      <c r="M7" s="137"/>
      <c r="N7" s="137"/>
      <c r="O7" s="137"/>
      <c r="P7" s="137"/>
      <c r="Q7" s="137"/>
    </row>
    <row r="8" spans="2:17" s="13" customFormat="1" x14ac:dyDescent="0.2">
      <c r="B8" s="300"/>
      <c r="C8" s="188" t="s">
        <v>55</v>
      </c>
      <c r="D8" s="302"/>
      <c r="E8" s="181"/>
      <c r="G8" s="271" t="s">
        <v>32</v>
      </c>
      <c r="H8" s="269">
        <f>SUM(H4:H7)</f>
        <v>29</v>
      </c>
      <c r="I8" s="269">
        <f>SUM(I4:I7)</f>
        <v>11</v>
      </c>
      <c r="J8" s="272">
        <f>SUM(J4:J7)</f>
        <v>0</v>
      </c>
      <c r="K8" s="272">
        <f>SUM(K4:K7)</f>
        <v>0</v>
      </c>
      <c r="L8" s="67"/>
      <c r="M8" s="137"/>
      <c r="N8" s="137"/>
      <c r="O8" s="137"/>
      <c r="P8" s="137"/>
      <c r="Q8" s="137"/>
    </row>
    <row r="9" spans="2:17" s="13" customFormat="1" ht="28.5" customHeight="1" x14ac:dyDescent="0.2">
      <c r="B9" s="300">
        <v>1</v>
      </c>
      <c r="C9" s="304" t="s">
        <v>96</v>
      </c>
      <c r="D9" s="306" t="s">
        <v>9</v>
      </c>
      <c r="E9" s="305" t="str">
        <f>IF(People!M9=TRUE,D9,"")</f>
        <v/>
      </c>
      <c r="G9" s="467" t="s">
        <v>24</v>
      </c>
      <c r="H9" s="468"/>
      <c r="I9" s="468"/>
      <c r="J9" s="468"/>
      <c r="K9" s="469"/>
      <c r="L9" s="315" t="s">
        <v>25</v>
      </c>
      <c r="M9" s="137"/>
      <c r="N9" s="137"/>
      <c r="O9" s="137"/>
      <c r="P9" s="137"/>
      <c r="Q9" s="137"/>
    </row>
    <row r="10" spans="2:17" s="13" customFormat="1" ht="42.75" x14ac:dyDescent="0.2">
      <c r="B10" s="300">
        <v>2</v>
      </c>
      <c r="C10" s="304" t="s">
        <v>114</v>
      </c>
      <c r="D10" s="306" t="s">
        <v>9</v>
      </c>
      <c r="E10" s="305" t="str">
        <f>IF(People!M10=TRUE,D10,"")</f>
        <v/>
      </c>
      <c r="G10" s="268">
        <v>0</v>
      </c>
      <c r="H10" s="464" t="s">
        <v>72</v>
      </c>
      <c r="I10" s="465"/>
      <c r="J10" s="465"/>
      <c r="K10" s="466"/>
      <c r="L10" s="136" t="s">
        <v>48</v>
      </c>
      <c r="M10" s="80"/>
      <c r="N10" s="80"/>
      <c r="O10" s="80"/>
      <c r="P10" s="80"/>
      <c r="Q10" s="137"/>
    </row>
    <row r="11" spans="2:17" s="13" customFormat="1" ht="51" x14ac:dyDescent="0.2">
      <c r="B11" s="300">
        <v>3</v>
      </c>
      <c r="C11" s="188" t="s">
        <v>56</v>
      </c>
      <c r="D11" s="306" t="s">
        <v>9</v>
      </c>
      <c r="E11" s="181" t="str">
        <f>IF(People!M11=TRUE,D11,"")</f>
        <v/>
      </c>
      <c r="G11" s="268">
        <v>1</v>
      </c>
      <c r="H11" s="464" t="s">
        <v>47</v>
      </c>
      <c r="I11" s="465"/>
      <c r="J11" s="465"/>
      <c r="K11" s="466"/>
      <c r="L11" s="186" t="s">
        <v>54</v>
      </c>
      <c r="M11" s="80"/>
      <c r="N11" s="80"/>
      <c r="O11" s="80"/>
      <c r="P11" s="80"/>
      <c r="Q11" s="137"/>
    </row>
    <row r="12" spans="2:17" s="13" customFormat="1" ht="45" customHeight="1" x14ac:dyDescent="0.2">
      <c r="B12" s="300">
        <v>4</v>
      </c>
      <c r="C12" s="188" t="s">
        <v>57</v>
      </c>
      <c r="D12" s="306" t="s">
        <v>9</v>
      </c>
      <c r="E12" s="181" t="str">
        <f>IF(People!M12=TRUE,D12,"")</f>
        <v/>
      </c>
      <c r="F12" s="267"/>
      <c r="G12" s="268" t="s">
        <v>26</v>
      </c>
      <c r="H12" s="464" t="s">
        <v>73</v>
      </c>
      <c r="I12" s="465"/>
      <c r="J12" s="465"/>
      <c r="K12" s="466"/>
      <c r="L12" s="186" t="s">
        <v>52</v>
      </c>
      <c r="M12" s="80"/>
      <c r="N12" s="80"/>
      <c r="O12" s="80"/>
      <c r="P12" s="80"/>
      <c r="Q12" s="137"/>
    </row>
    <row r="13" spans="2:17" s="13" customFormat="1" ht="71.25" x14ac:dyDescent="0.2">
      <c r="B13" s="300">
        <v>5</v>
      </c>
      <c r="C13" s="188" t="s">
        <v>101</v>
      </c>
      <c r="D13" s="306" t="s">
        <v>9</v>
      </c>
      <c r="E13" s="181" t="str">
        <f>IF(People!M13=TRUE,D13,"")</f>
        <v/>
      </c>
      <c r="L13" s="67"/>
      <c r="M13" s="137"/>
      <c r="N13" s="137"/>
      <c r="O13" s="137"/>
      <c r="P13" s="137"/>
      <c r="Q13" s="137"/>
    </row>
    <row r="14" spans="2:17" s="13" customFormat="1" ht="57" x14ac:dyDescent="0.2">
      <c r="B14" s="300">
        <v>6</v>
      </c>
      <c r="C14" s="188" t="s">
        <v>97</v>
      </c>
      <c r="D14" s="306" t="s">
        <v>9</v>
      </c>
      <c r="E14" s="181" t="str">
        <f>IF(People!M14=TRUE,D14,"")</f>
        <v/>
      </c>
      <c r="L14" s="67"/>
    </row>
    <row r="15" spans="2:17" s="13" customFormat="1" ht="42.75" x14ac:dyDescent="0.2">
      <c r="B15" s="300">
        <v>7</v>
      </c>
      <c r="C15" s="301" t="s">
        <v>115</v>
      </c>
      <c r="D15" s="306" t="s">
        <v>9</v>
      </c>
      <c r="E15" s="181" t="str">
        <f>IF(People!M15=TRUE,D15,"")</f>
        <v/>
      </c>
      <c r="L15" s="67"/>
    </row>
    <row r="16" spans="2:17" s="13" customFormat="1" ht="42.75" x14ac:dyDescent="0.2">
      <c r="B16" s="300">
        <v>8</v>
      </c>
      <c r="C16" s="188" t="s">
        <v>99</v>
      </c>
      <c r="D16" s="306" t="s">
        <v>9</v>
      </c>
      <c r="E16" s="181" t="str">
        <f>IF(People!M16=TRUE,D16,"")</f>
        <v/>
      </c>
      <c r="L16" s="67"/>
    </row>
    <row r="17" spans="2:12" s="13" customFormat="1" x14ac:dyDescent="0.25">
      <c r="B17" s="300"/>
      <c r="C17" s="303" t="s">
        <v>19</v>
      </c>
      <c r="D17" s="181"/>
      <c r="E17" s="181"/>
      <c r="L17" s="67"/>
    </row>
    <row r="18" spans="2:12" s="13" customFormat="1" ht="14.25" x14ac:dyDescent="0.2">
      <c r="B18" s="12"/>
      <c r="C18" s="10" t="s">
        <v>55</v>
      </c>
      <c r="D18" s="309"/>
      <c r="E18" s="11"/>
      <c r="L18" s="67"/>
    </row>
    <row r="19" spans="2:12" s="13" customFormat="1" ht="28.5" x14ac:dyDescent="0.2">
      <c r="B19" s="12">
        <v>1</v>
      </c>
      <c r="C19" s="307" t="s">
        <v>127</v>
      </c>
      <c r="D19" s="312" t="s">
        <v>10</v>
      </c>
      <c r="E19" s="308" t="str">
        <f>IF(People!M20=TRUE,D19,"")</f>
        <v/>
      </c>
      <c r="L19" s="67"/>
    </row>
    <row r="20" spans="2:12" s="13" customFormat="1" ht="57" x14ac:dyDescent="0.2">
      <c r="B20" s="12">
        <v>2</v>
      </c>
      <c r="C20" s="310" t="s">
        <v>58</v>
      </c>
      <c r="D20" s="312" t="s">
        <v>10</v>
      </c>
      <c r="E20" s="308" t="str">
        <f>IF(People!M21=TRUE,D20,"")</f>
        <v/>
      </c>
      <c r="L20" s="67"/>
    </row>
    <row r="21" spans="2:12" s="13" customFormat="1" ht="28.5" x14ac:dyDescent="0.2">
      <c r="B21" s="12">
        <v>3</v>
      </c>
      <c r="C21" s="310" t="s">
        <v>60</v>
      </c>
      <c r="D21" s="312" t="s">
        <v>10</v>
      </c>
      <c r="E21" s="308" t="str">
        <f>IF(People!M22=TRUE,D21,"")</f>
        <v/>
      </c>
      <c r="L21" s="67"/>
    </row>
    <row r="22" spans="2:12" s="13" customFormat="1" ht="15.75" x14ac:dyDescent="0.2">
      <c r="B22" s="230"/>
      <c r="C22" s="231" t="s">
        <v>21</v>
      </c>
      <c r="D22" s="311"/>
      <c r="E22" s="233"/>
      <c r="L22" s="67"/>
    </row>
    <row r="23" spans="2:12" s="13" customFormat="1" x14ac:dyDescent="0.25">
      <c r="B23" s="192"/>
      <c r="C23" s="299" t="s">
        <v>17</v>
      </c>
      <c r="D23" s="181"/>
      <c r="E23" s="181"/>
      <c r="L23" s="67"/>
    </row>
    <row r="24" spans="2:12" s="13" customFormat="1" x14ac:dyDescent="0.2">
      <c r="B24" s="192"/>
      <c r="C24" s="188" t="s">
        <v>59</v>
      </c>
      <c r="D24" s="181"/>
      <c r="E24" s="181"/>
      <c r="L24" s="67"/>
    </row>
    <row r="25" spans="2:12" s="13" customFormat="1" ht="42.75" x14ac:dyDescent="0.2">
      <c r="B25" s="300">
        <v>1</v>
      </c>
      <c r="C25" s="188" t="s">
        <v>105</v>
      </c>
      <c r="D25" s="306" t="s">
        <v>9</v>
      </c>
      <c r="E25" s="181" t="str">
        <f>IF($E$4=2,"NA",IF(PeopleA!M9=TRUE,D25,""))</f>
        <v/>
      </c>
      <c r="L25" s="67"/>
    </row>
    <row r="26" spans="2:12" s="13" customFormat="1" ht="28.5" x14ac:dyDescent="0.2">
      <c r="B26" s="300">
        <v>2</v>
      </c>
      <c r="C26" s="188" t="s">
        <v>98</v>
      </c>
      <c r="D26" s="306" t="s">
        <v>9</v>
      </c>
      <c r="E26" s="181" t="str">
        <f>IF($E$4=2,"NA",IF(PeopleA!M10=TRUE,D26,""))</f>
        <v/>
      </c>
      <c r="L26" s="67"/>
    </row>
    <row r="27" spans="2:12" s="13" customFormat="1" ht="42.75" x14ac:dyDescent="0.2">
      <c r="B27" s="300">
        <v>3</v>
      </c>
      <c r="C27" s="301" t="s">
        <v>116</v>
      </c>
      <c r="D27" s="306" t="s">
        <v>9</v>
      </c>
      <c r="E27" s="181" t="str">
        <f>IF($E$4=2,"NA",IF(PeopleA!M11=TRUE,D27,""))</f>
        <v/>
      </c>
      <c r="L27" s="67"/>
    </row>
    <row r="28" spans="2:12" s="13" customFormat="1" x14ac:dyDescent="0.25">
      <c r="B28" s="300"/>
      <c r="C28" s="303" t="s">
        <v>19</v>
      </c>
      <c r="D28" s="181"/>
      <c r="E28" s="181"/>
      <c r="L28" s="67"/>
    </row>
    <row r="29" spans="2:12" s="13" customFormat="1" ht="28.5" x14ac:dyDescent="0.2">
      <c r="B29" s="300">
        <v>1</v>
      </c>
      <c r="C29" s="301" t="s">
        <v>128</v>
      </c>
      <c r="D29" s="312" t="s">
        <v>10</v>
      </c>
      <c r="E29" s="181" t="str">
        <f>IF($E$4=2,"NA",IF(PeopleA!M14=TRUE,D29,""))</f>
        <v/>
      </c>
      <c r="L29" s="67"/>
    </row>
    <row r="30" spans="2:12" s="13" customFormat="1" ht="15.75" x14ac:dyDescent="0.2">
      <c r="B30" s="234"/>
      <c r="C30" s="235" t="s">
        <v>12</v>
      </c>
      <c r="D30" s="235"/>
      <c r="E30" s="236"/>
      <c r="L30" s="67"/>
    </row>
    <row r="31" spans="2:12" s="13" customFormat="1" x14ac:dyDescent="0.25">
      <c r="B31" s="192"/>
      <c r="C31" s="299" t="s">
        <v>17</v>
      </c>
      <c r="D31" s="181"/>
      <c r="E31" s="181"/>
      <c r="L31" s="67"/>
    </row>
    <row r="32" spans="2:12" s="13" customFormat="1" ht="28.5" x14ac:dyDescent="0.2">
      <c r="B32" s="12">
        <v>1</v>
      </c>
      <c r="C32" s="188" t="s">
        <v>61</v>
      </c>
      <c r="D32" s="306" t="s">
        <v>9</v>
      </c>
      <c r="E32" s="11" t="str">
        <f>IF(RecordK!M8=TRUE,D32,"")</f>
        <v/>
      </c>
      <c r="L32" s="67"/>
    </row>
    <row r="33" spans="2:12" s="13" customFormat="1" ht="28.5" x14ac:dyDescent="0.2">
      <c r="B33" s="12">
        <v>2</v>
      </c>
      <c r="C33" s="188" t="s">
        <v>62</v>
      </c>
      <c r="D33" s="306" t="s">
        <v>9</v>
      </c>
      <c r="E33" s="11" t="str">
        <f>IF(RecordK!M9=TRUE,D33,"")</f>
        <v/>
      </c>
      <c r="L33" s="67"/>
    </row>
    <row r="34" spans="2:12" s="13" customFormat="1" ht="42.75" x14ac:dyDescent="0.2">
      <c r="B34" s="12">
        <v>3</v>
      </c>
      <c r="C34" s="188" t="s">
        <v>75</v>
      </c>
      <c r="D34" s="306" t="s">
        <v>9</v>
      </c>
      <c r="E34" s="11" t="str">
        <f>IF(RecordK!M10=TRUE,D34,"")</f>
        <v/>
      </c>
      <c r="L34" s="67"/>
    </row>
    <row r="35" spans="2:12" s="13" customFormat="1" ht="228" x14ac:dyDescent="0.2">
      <c r="B35" s="12" t="s">
        <v>118</v>
      </c>
      <c r="C35" s="188" t="s">
        <v>74</v>
      </c>
      <c r="D35" s="306" t="s">
        <v>9</v>
      </c>
      <c r="E35" s="11" t="str">
        <f>IF(RecordK!M11=TRUE,D35,"")</f>
        <v/>
      </c>
      <c r="L35" s="67"/>
    </row>
    <row r="36" spans="2:12" s="13" customFormat="1" ht="199.5" x14ac:dyDescent="0.2">
      <c r="B36" s="12" t="s">
        <v>119</v>
      </c>
      <c r="C36" s="188" t="s">
        <v>124</v>
      </c>
      <c r="D36" s="306" t="s">
        <v>9</v>
      </c>
      <c r="E36" s="11" t="str">
        <f>IF(RecordK!M12=TRUE,D36,"")</f>
        <v/>
      </c>
      <c r="L36" s="67"/>
    </row>
    <row r="37" spans="2:12" s="13" customFormat="1" x14ac:dyDescent="0.2">
      <c r="B37" s="12">
        <v>5</v>
      </c>
      <c r="C37" s="188" t="s">
        <v>63</v>
      </c>
      <c r="D37" s="306" t="s">
        <v>9</v>
      </c>
      <c r="E37" s="11" t="str">
        <f>IF(RecordK!M13=TRUE,D37,"")</f>
        <v/>
      </c>
      <c r="L37" s="67"/>
    </row>
    <row r="38" spans="2:12" s="13" customFormat="1" ht="142.5" x14ac:dyDescent="0.2">
      <c r="B38" s="12">
        <v>6</v>
      </c>
      <c r="C38" s="188" t="s">
        <v>102</v>
      </c>
      <c r="D38" s="306" t="s">
        <v>9</v>
      </c>
      <c r="E38" s="11" t="str">
        <f>IF(RecordK!M14=TRUE,D38,"")</f>
        <v/>
      </c>
      <c r="L38" s="67"/>
    </row>
    <row r="39" spans="2:12" s="13" customFormat="1" ht="85.5" x14ac:dyDescent="0.2">
      <c r="B39" s="12" t="s">
        <v>120</v>
      </c>
      <c r="C39" s="188" t="s">
        <v>103</v>
      </c>
      <c r="D39" s="306" t="s">
        <v>9</v>
      </c>
      <c r="E39" s="11" t="str">
        <f>IF(RecordK!M15=TRUE,D39,"")</f>
        <v/>
      </c>
      <c r="L39" s="67"/>
    </row>
    <row r="40" spans="2:12" s="13" customFormat="1" ht="71.25" x14ac:dyDescent="0.2">
      <c r="B40" s="12" t="s">
        <v>121</v>
      </c>
      <c r="C40" s="188" t="s">
        <v>125</v>
      </c>
      <c r="D40" s="306" t="s">
        <v>9</v>
      </c>
      <c r="E40" s="11" t="str">
        <f>IF(RecordK!M17=TRUE,D40,"")</f>
        <v/>
      </c>
      <c r="L40" s="67"/>
    </row>
    <row r="41" spans="2:12" s="13" customFormat="1" ht="118.5" customHeight="1" x14ac:dyDescent="0.2">
      <c r="B41" s="12">
        <v>8</v>
      </c>
      <c r="C41" s="188" t="s">
        <v>90</v>
      </c>
      <c r="D41" s="306" t="s">
        <v>9</v>
      </c>
      <c r="E41" s="11" t="str">
        <f>IF(RecordK!M17=TRUE,D41,"")</f>
        <v/>
      </c>
      <c r="L41" s="67"/>
    </row>
    <row r="42" spans="2:12" s="13" customFormat="1" ht="372" customHeight="1" x14ac:dyDescent="0.2">
      <c r="B42" s="12" t="s">
        <v>122</v>
      </c>
      <c r="C42" s="188" t="s">
        <v>107</v>
      </c>
      <c r="D42" s="306" t="s">
        <v>9</v>
      </c>
      <c r="E42" s="11" t="str">
        <f>IF(RecordK!M18=TRUE,D42,"")</f>
        <v/>
      </c>
      <c r="L42" s="67"/>
    </row>
    <row r="43" spans="2:12" s="13" customFormat="1" ht="213" customHeight="1" x14ac:dyDescent="0.2">
      <c r="B43" s="12" t="s">
        <v>123</v>
      </c>
      <c r="C43" s="188" t="s">
        <v>126</v>
      </c>
      <c r="D43" s="306" t="s">
        <v>9</v>
      </c>
      <c r="E43" s="11" t="str">
        <f>IF(RecordK!M20=TRUE,D43,"")</f>
        <v/>
      </c>
      <c r="L43" s="67"/>
    </row>
    <row r="44" spans="2:12" s="13" customFormat="1" ht="119.25" customHeight="1" x14ac:dyDescent="0.2">
      <c r="B44" s="12">
        <v>10</v>
      </c>
      <c r="C44" s="188" t="s">
        <v>40</v>
      </c>
      <c r="D44" s="306" t="s">
        <v>9</v>
      </c>
      <c r="E44" s="11" t="str">
        <f>IF(RecordK!M20=TRUE,D44,"")</f>
        <v/>
      </c>
      <c r="L44" s="67"/>
    </row>
    <row r="45" spans="2:12" s="13" customFormat="1" ht="42.75" x14ac:dyDescent="0.2">
      <c r="B45" s="12">
        <v>11</v>
      </c>
      <c r="C45" s="188" t="s">
        <v>34</v>
      </c>
      <c r="D45" s="306" t="s">
        <v>9</v>
      </c>
      <c r="E45" s="11" t="str">
        <f>IF(RecordK!M21=TRUE,D45,"")</f>
        <v/>
      </c>
      <c r="L45" s="67"/>
    </row>
    <row r="46" spans="2:12" s="13" customFormat="1" ht="185.25" x14ac:dyDescent="0.2">
      <c r="B46" s="12">
        <v>12</v>
      </c>
      <c r="C46" s="188" t="s">
        <v>41</v>
      </c>
      <c r="D46" s="306" t="s">
        <v>9</v>
      </c>
      <c r="E46" s="11" t="str">
        <f>IF(RecordK!M22=TRUE,D46,"")</f>
        <v/>
      </c>
      <c r="L46" s="67"/>
    </row>
    <row r="47" spans="2:12" s="13" customFormat="1" x14ac:dyDescent="0.25">
      <c r="B47" s="300"/>
      <c r="C47" s="303" t="s">
        <v>19</v>
      </c>
      <c r="D47" s="181"/>
      <c r="E47" s="181"/>
      <c r="L47" s="67"/>
    </row>
    <row r="48" spans="2:12" s="13" customFormat="1" x14ac:dyDescent="0.2">
      <c r="B48" s="12">
        <v>1</v>
      </c>
      <c r="C48" s="179" t="s">
        <v>64</v>
      </c>
      <c r="D48" s="312" t="s">
        <v>10</v>
      </c>
      <c r="E48" s="11" t="str">
        <f>IF(RecordK!M25=TRUE,D48,"")</f>
        <v/>
      </c>
      <c r="L48" s="67"/>
    </row>
    <row r="49" spans="2:12" s="13" customFormat="1" ht="15.75" x14ac:dyDescent="0.2">
      <c r="B49" s="241"/>
      <c r="C49" s="331" t="s">
        <v>129</v>
      </c>
      <c r="D49" s="242"/>
      <c r="E49" s="243"/>
      <c r="L49" s="67"/>
    </row>
    <row r="50" spans="2:12" s="13" customFormat="1" x14ac:dyDescent="0.25">
      <c r="B50" s="192"/>
      <c r="C50" s="299" t="s">
        <v>17</v>
      </c>
      <c r="D50" s="181"/>
      <c r="E50" s="181"/>
      <c r="L50" s="67"/>
    </row>
    <row r="51" spans="2:12" s="13" customFormat="1" ht="57" x14ac:dyDescent="0.2">
      <c r="B51" s="12">
        <v>1</v>
      </c>
      <c r="C51" s="188" t="s">
        <v>100</v>
      </c>
      <c r="D51" s="11" t="s">
        <v>9</v>
      </c>
      <c r="E51" s="11" t="str">
        <f>IF(InternalC!M8=TRUE,D51,"")</f>
        <v/>
      </c>
      <c r="L51" s="67"/>
    </row>
    <row r="52" spans="2:12" s="13" customFormat="1" ht="42.75" x14ac:dyDescent="0.2">
      <c r="B52" s="12">
        <v>2</v>
      </c>
      <c r="C52" s="188" t="s">
        <v>108</v>
      </c>
      <c r="D52" s="11" t="s">
        <v>9</v>
      </c>
      <c r="E52" s="11" t="str">
        <f>IF(InternalC!M9=TRUE,D52,"")</f>
        <v/>
      </c>
      <c r="L52" s="67"/>
    </row>
    <row r="53" spans="2:12" s="13" customFormat="1" ht="46.5" customHeight="1" x14ac:dyDescent="0.2">
      <c r="B53" s="333">
        <v>3</v>
      </c>
      <c r="C53" s="188" t="s">
        <v>130</v>
      </c>
      <c r="D53" s="334" t="s">
        <v>9</v>
      </c>
      <c r="E53" s="11" t="str">
        <f>IF(InternalC!M10=TRUE,D52,"")</f>
        <v/>
      </c>
      <c r="G53" s="324"/>
      <c r="L53" s="67"/>
    </row>
    <row r="54" spans="2:12" s="13" customFormat="1" ht="46.5" customHeight="1" x14ac:dyDescent="0.2">
      <c r="B54" s="333">
        <v>4</v>
      </c>
      <c r="C54" s="188" t="s">
        <v>131</v>
      </c>
      <c r="D54" s="334" t="s">
        <v>9</v>
      </c>
      <c r="E54" s="11" t="str">
        <f>IF(InternalC!M11=TRUE,D52,"")</f>
        <v/>
      </c>
      <c r="L54" s="67"/>
    </row>
    <row r="55" spans="2:12" s="13" customFormat="1" x14ac:dyDescent="0.25">
      <c r="B55" s="321"/>
      <c r="C55" s="303" t="s">
        <v>19</v>
      </c>
      <c r="D55" s="322"/>
      <c r="E55" s="181"/>
      <c r="L55" s="67"/>
    </row>
    <row r="56" spans="2:12" s="13" customFormat="1" ht="14.25" x14ac:dyDescent="0.2">
      <c r="B56" s="12">
        <v>1</v>
      </c>
      <c r="C56" s="188" t="s">
        <v>3</v>
      </c>
      <c r="D56" s="11" t="s">
        <v>10</v>
      </c>
      <c r="E56" s="11" t="str">
        <f>IF(InternalC!M14=TRUE,D56,"")</f>
        <v/>
      </c>
      <c r="L56" s="67"/>
    </row>
    <row r="57" spans="2:12" s="13" customFormat="1" ht="28.5" x14ac:dyDescent="0.2">
      <c r="B57" s="12">
        <v>2</v>
      </c>
      <c r="C57" s="188" t="s">
        <v>65</v>
      </c>
      <c r="D57" s="11" t="s">
        <v>10</v>
      </c>
      <c r="E57" s="11" t="str">
        <f>IF(InternalC!M15=TRUE,D57,"")</f>
        <v/>
      </c>
      <c r="F57" s="187"/>
      <c r="L57" s="67"/>
    </row>
    <row r="58" spans="2:12" s="13" customFormat="1" ht="42.75" x14ac:dyDescent="0.2">
      <c r="B58" s="12">
        <v>3</v>
      </c>
      <c r="C58" s="188" t="s">
        <v>88</v>
      </c>
      <c r="D58" s="11" t="s">
        <v>10</v>
      </c>
      <c r="E58" s="11" t="str">
        <f>IF(InternalC!M16=TRUE,D58,"")</f>
        <v/>
      </c>
      <c r="L58" s="67"/>
    </row>
    <row r="59" spans="2:12" s="13" customFormat="1" ht="42.75" x14ac:dyDescent="0.2">
      <c r="B59" s="12">
        <v>4</v>
      </c>
      <c r="C59" s="188" t="s">
        <v>117</v>
      </c>
      <c r="D59" s="11" t="s">
        <v>10</v>
      </c>
      <c r="E59" s="11" t="str">
        <f>IF(InternalC!M17=TRUE,D59,"")</f>
        <v/>
      </c>
      <c r="L59" s="67"/>
    </row>
    <row r="60" spans="2:12" s="13" customFormat="1" ht="28.5" x14ac:dyDescent="0.2">
      <c r="B60" s="333">
        <v>5</v>
      </c>
      <c r="C60" s="188" t="s">
        <v>132</v>
      </c>
      <c r="D60" s="334" t="s">
        <v>10</v>
      </c>
      <c r="E60" s="11" t="str">
        <f>IF(InternalC!M18=TRUE,D59,"")</f>
        <v/>
      </c>
      <c r="G60" s="324"/>
      <c r="L60" s="67"/>
    </row>
    <row r="61" spans="2:12" s="13" customFormat="1" ht="15.75" x14ac:dyDescent="0.2">
      <c r="B61" s="237"/>
      <c r="C61" s="238" t="s">
        <v>13</v>
      </c>
      <c r="D61" s="239"/>
      <c r="E61" s="240"/>
      <c r="L61" s="67"/>
    </row>
    <row r="62" spans="2:12" s="13" customFormat="1" x14ac:dyDescent="0.25">
      <c r="B62" s="192"/>
      <c r="C62" s="299" t="s">
        <v>17</v>
      </c>
      <c r="D62" s="181"/>
      <c r="E62" s="181"/>
      <c r="L62" s="67"/>
    </row>
    <row r="63" spans="2:12" s="13" customFormat="1" ht="14.25" x14ac:dyDescent="0.2">
      <c r="B63" s="12">
        <v>1</v>
      </c>
      <c r="C63" s="301" t="s">
        <v>76</v>
      </c>
      <c r="D63" s="11" t="s">
        <v>9</v>
      </c>
      <c r="E63" s="11" t="str">
        <f>IF(OR(Systems!M8=TRUE,Systems1!M8=TRUE),D63,"")</f>
        <v/>
      </c>
      <c r="G63" s="1"/>
      <c r="L63" s="67"/>
    </row>
    <row r="64" spans="2:12" s="13" customFormat="1" ht="42.75" x14ac:dyDescent="0.2">
      <c r="B64" s="12">
        <v>2</v>
      </c>
      <c r="C64" s="188" t="s">
        <v>35</v>
      </c>
      <c r="D64" s="11" t="s">
        <v>9</v>
      </c>
      <c r="E64" s="11" t="str">
        <f>IF(OR(Systems!M9=TRUE,Systems1!M9=TRUE),D64,"")</f>
        <v/>
      </c>
      <c r="G64" s="1"/>
      <c r="L64" s="67"/>
    </row>
    <row r="65" spans="2:12" s="13" customFormat="1" ht="28.5" x14ac:dyDescent="0.2">
      <c r="B65" s="17"/>
      <c r="C65" s="314" t="s">
        <v>112</v>
      </c>
      <c r="D65" s="17"/>
      <c r="E65" s="17"/>
      <c r="G65" s="1"/>
      <c r="L65" s="67"/>
    </row>
    <row r="66" spans="2:12" s="13" customFormat="1" ht="42.75" x14ac:dyDescent="0.2">
      <c r="B66" s="180">
        <v>3</v>
      </c>
      <c r="C66" s="179" t="s">
        <v>66</v>
      </c>
      <c r="D66" s="181" t="s">
        <v>9</v>
      </c>
      <c r="E66" s="181" t="str">
        <f>IF($E$5=2,"NA",IF(Systems!M10=TRUE,D66,""))</f>
        <v/>
      </c>
      <c r="G66" s="1"/>
      <c r="L66" s="67"/>
    </row>
    <row r="67" spans="2:12" s="13" customFormat="1" ht="28.5" x14ac:dyDescent="0.2">
      <c r="B67" s="180">
        <v>4</v>
      </c>
      <c r="C67" s="179" t="s">
        <v>4</v>
      </c>
      <c r="D67" s="182" t="s">
        <v>9</v>
      </c>
      <c r="E67" s="181" t="str">
        <f>IF($E$5=2,"NA",IF(Systems!M11=TRUE,D67,""))</f>
        <v/>
      </c>
      <c r="G67" s="1"/>
      <c r="H67" s="1"/>
      <c r="L67" s="67"/>
    </row>
    <row r="68" spans="2:12" s="13" customFormat="1" ht="71.25" x14ac:dyDescent="0.2">
      <c r="B68" s="180">
        <v>5</v>
      </c>
      <c r="C68" s="179" t="s">
        <v>5</v>
      </c>
      <c r="D68" s="182" t="s">
        <v>9</v>
      </c>
      <c r="E68" s="181" t="str">
        <f>IF($E$5=2,"NA",IF(Systems!M12=TRUE,D68,""))</f>
        <v/>
      </c>
      <c r="G68" s="1"/>
      <c r="H68" s="1"/>
      <c r="I68" s="1"/>
      <c r="J68" s="1"/>
      <c r="K68" s="1"/>
      <c r="L68" s="67"/>
    </row>
    <row r="69" spans="2:12" s="1" customFormat="1" x14ac:dyDescent="0.25">
      <c r="B69" s="300"/>
      <c r="C69" s="303" t="s">
        <v>19</v>
      </c>
      <c r="D69" s="181"/>
      <c r="E69" s="181"/>
      <c r="L69" s="67"/>
    </row>
    <row r="70" spans="2:12" s="1" customFormat="1" ht="57" x14ac:dyDescent="0.2">
      <c r="B70" s="12">
        <v>1</v>
      </c>
      <c r="C70" s="188" t="s">
        <v>109</v>
      </c>
      <c r="D70" s="11" t="s">
        <v>10</v>
      </c>
      <c r="E70" s="11" t="str">
        <f>IF(OR(Systems!M15=TRUE,Systems1!M12=TRUE),D70,"")</f>
        <v/>
      </c>
      <c r="L70" s="67"/>
    </row>
    <row r="71" spans="2:12" s="1" customFormat="1" ht="42.75" x14ac:dyDescent="0.2">
      <c r="B71" s="12">
        <v>2</v>
      </c>
      <c r="C71" s="188" t="s">
        <v>110</v>
      </c>
      <c r="D71" s="11" t="s">
        <v>10</v>
      </c>
      <c r="E71" s="11" t="str">
        <f>IF(OR(Systems!M16=TRUE,Systems1!M13=TRUE),D71,"")</f>
        <v/>
      </c>
      <c r="L71" s="67"/>
    </row>
    <row r="72" spans="2:12" s="1" customFormat="1" ht="28.5" x14ac:dyDescent="0.2">
      <c r="B72" s="333">
        <v>3</v>
      </c>
      <c r="C72" s="188" t="s">
        <v>134</v>
      </c>
      <c r="D72" s="334" t="s">
        <v>10</v>
      </c>
      <c r="E72" s="11" t="str">
        <f>IF(OR(Systems!M17=TRUE,Systems1!M14=TRUE),D72,"")</f>
        <v/>
      </c>
      <c r="G72" s="324"/>
      <c r="L72" s="67"/>
    </row>
    <row r="73" spans="2:12" s="1" customFormat="1" ht="28.5" x14ac:dyDescent="0.2">
      <c r="B73" s="17"/>
      <c r="C73" s="314" t="s">
        <v>133</v>
      </c>
      <c r="D73" s="17"/>
      <c r="E73" s="17"/>
      <c r="L73" s="67"/>
    </row>
    <row r="74" spans="2:12" s="1" customFormat="1" ht="42.75" x14ac:dyDescent="0.2">
      <c r="B74" s="180">
        <v>4</v>
      </c>
      <c r="C74" s="188" t="s">
        <v>111</v>
      </c>
      <c r="D74" s="182" t="s">
        <v>10</v>
      </c>
      <c r="E74" s="182" t="str">
        <f>IF($E$5=2,"NA",IF(Systems!M18=TRUE,D74,""))</f>
        <v/>
      </c>
      <c r="L74" s="67"/>
    </row>
    <row r="75" spans="2:12" s="1" customFormat="1" ht="42.75" x14ac:dyDescent="0.2">
      <c r="B75" s="180">
        <v>5</v>
      </c>
      <c r="C75" s="188" t="s">
        <v>77</v>
      </c>
      <c r="D75" s="182" t="s">
        <v>10</v>
      </c>
      <c r="E75" s="182" t="str">
        <f>IF($E$5=2,"NA",IF(Systems!M19=TRUE,D75,""))</f>
        <v/>
      </c>
      <c r="L75" s="67"/>
    </row>
    <row r="76" spans="2:12" s="1" customFormat="1" ht="12.75" x14ac:dyDescent="0.2">
      <c r="L76" s="67"/>
    </row>
    <row r="77" spans="2:12" s="1" customFormat="1" x14ac:dyDescent="0.25">
      <c r="B77" s="16"/>
      <c r="C77" s="16" t="s">
        <v>36</v>
      </c>
      <c r="D77" s="16"/>
      <c r="E77" s="16"/>
      <c r="H77"/>
      <c r="L77" s="67"/>
    </row>
    <row r="78" spans="2:12" ht="15" customHeight="1" x14ac:dyDescent="0.25">
      <c r="B78" s="12"/>
      <c r="C78" s="10" t="s">
        <v>85</v>
      </c>
      <c r="D78" s="11"/>
      <c r="E78" s="11"/>
    </row>
  </sheetData>
  <sheetProtection algorithmName="SHA-512" hashValue="4qyhDBrnt+gqM0GYMPsrjRltZkGBZAuRQPBIrmD2/q5A+OkUF1rhqCxRSnptg8pdNPf/3NRvYFlytEXROyYELQ==" saltValue="bh1G9TmLmmwWHZrY5CR/HQ==" spinCount="100000" sheet="1" objects="1" scenarios="1"/>
  <mergeCells count="6">
    <mergeCell ref="H12:K12"/>
    <mergeCell ref="H11:K11"/>
    <mergeCell ref="G2:I2"/>
    <mergeCell ref="J2:K2"/>
    <mergeCell ref="G9:K9"/>
    <mergeCell ref="H10:K10"/>
  </mergeCells>
  <conditionalFormatting sqref="C7 C17 D9:D16 D19:D21 C28 C23 D25:D27 D29 C31 D32:D35 D48 C47 C50 C62 C55 C69 D37:D39 D41:D42 D44:D46">
    <cfRule type="expression" dxfId="3" priority="4" stopIfTrue="1">
      <formula>$M$27=2</formula>
    </cfRule>
  </conditionalFormatting>
  <conditionalFormatting sqref="D36">
    <cfRule type="expression" dxfId="2" priority="3" stopIfTrue="1">
      <formula>$M$27=2</formula>
    </cfRule>
  </conditionalFormatting>
  <conditionalFormatting sqref="D40">
    <cfRule type="expression" dxfId="1" priority="2" stopIfTrue="1">
      <formula>$M$27=2</formula>
    </cfRule>
  </conditionalFormatting>
  <conditionalFormatting sqref="D43">
    <cfRule type="expression" dxfId="0" priority="1" stopIfTrue="1">
      <formula>$M$27=2</formula>
    </cfRule>
  </conditionalFormatting>
  <pageMargins left="0.70866141732283472" right="0.70866141732283472" top="0.74803149606299213" bottom="0.74803149606299213" header="0.31496062992125984" footer="0.31496062992125984"/>
  <headerFooter>
    <oddFooter>&amp;LAssisted Self Help Kit (ASK):
Section 1 - GST Practices&amp;CPage &amp;P of &amp;N&amp;R&amp;D &amp;T</oddFooter>
  </headerFooter>
  <rowBreaks count="3" manualBreakCount="3">
    <brk id="21" max="11" man="1"/>
    <brk id="38" max="11" man="1"/>
    <brk id="48" max="11"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A49"/>
  <sheetViews>
    <sheetView showGridLines="0" showRowColHeaders="0" topLeftCell="A21" zoomScaleNormal="100" workbookViewId="0">
      <selection activeCell="L48" sqref="L48:N48"/>
    </sheetView>
  </sheetViews>
  <sheetFormatPr defaultRowHeight="15" customHeight="1" x14ac:dyDescent="0.25"/>
  <cols>
    <col min="1" max="2" width="3.7109375" customWidth="1"/>
    <col min="3" max="3" width="10.85546875" customWidth="1"/>
    <col min="4" max="4" width="8.85546875" customWidth="1"/>
    <col min="5" max="5" width="6.28515625" customWidth="1"/>
    <col min="6" max="6" width="8.85546875" customWidth="1"/>
    <col min="7" max="7" width="3.7109375" customWidth="1"/>
    <col min="8" max="8" width="10.85546875" customWidth="1"/>
    <col min="9" max="9" width="8.85546875" customWidth="1"/>
    <col min="10" max="10" width="6.28515625" customWidth="1"/>
    <col min="11" max="11" width="4.28515625" customWidth="1"/>
    <col min="12" max="12" width="5.28515625" customWidth="1"/>
    <col min="13" max="13" width="3.7109375" customWidth="1"/>
    <col min="14" max="14" width="5.28515625" customWidth="1"/>
    <col min="15" max="15" width="4.28515625" customWidth="1"/>
    <col min="16" max="16" width="8.85546875" customWidth="1"/>
    <col min="17" max="17" width="10.85546875" customWidth="1"/>
    <col min="18" max="18" width="6.28515625" customWidth="1"/>
    <col min="19" max="19" width="3.7109375" customWidth="1"/>
    <col min="20" max="20" width="10.85546875" customWidth="1"/>
    <col min="21" max="21" width="8.85546875" customWidth="1"/>
    <col min="22" max="22" width="6.28515625" customWidth="1"/>
    <col min="23" max="23" width="8.85546875" customWidth="1"/>
    <col min="24" max="24" width="3.7109375" customWidth="1"/>
    <col min="25" max="25" width="9.140625" style="51" hidden="1" customWidth="1"/>
  </cols>
  <sheetData>
    <row r="1" spans="1:27" s="127" customFormat="1" ht="15" customHeight="1" x14ac:dyDescent="0.25">
      <c r="H1" s="18"/>
      <c r="I1" s="18"/>
      <c r="J1" s="18"/>
      <c r="K1" s="18"/>
      <c r="L1" s="18"/>
      <c r="M1" s="18"/>
      <c r="N1" s="18"/>
      <c r="O1" s="18"/>
      <c r="P1" s="18"/>
      <c r="Q1" s="18"/>
      <c r="R1" s="18"/>
      <c r="S1" s="18"/>
      <c r="T1" s="18"/>
      <c r="U1" s="18"/>
      <c r="V1" s="18"/>
      <c r="Y1" s="296"/>
    </row>
    <row r="2" spans="1:27" s="127" customFormat="1" ht="20.100000000000001" customHeight="1" x14ac:dyDescent="0.25">
      <c r="B2" s="336" t="s">
        <v>113</v>
      </c>
      <c r="C2" s="336"/>
      <c r="D2" s="336"/>
      <c r="E2" s="336"/>
      <c r="F2" s="336"/>
      <c r="G2" s="336"/>
      <c r="H2" s="336"/>
      <c r="I2" s="336"/>
      <c r="J2" s="336"/>
      <c r="K2" s="336"/>
      <c r="L2" s="336"/>
      <c r="M2" s="336"/>
      <c r="N2" s="336"/>
      <c r="O2" s="336"/>
      <c r="P2" s="336"/>
      <c r="Q2" s="336"/>
      <c r="R2" s="336"/>
      <c r="S2" s="336"/>
      <c r="T2" s="336"/>
      <c r="U2" s="336"/>
      <c r="V2" s="336"/>
      <c r="W2" s="336"/>
      <c r="X2" s="336"/>
      <c r="Y2" s="296"/>
    </row>
    <row r="3" spans="1:27" s="127" customFormat="1" ht="15" customHeight="1" x14ac:dyDescent="0.25">
      <c r="D3" s="19"/>
      <c r="E3" s="19"/>
      <c r="F3" s="19"/>
      <c r="G3" s="19"/>
      <c r="H3" s="19"/>
      <c r="I3" s="19"/>
      <c r="J3" s="19"/>
      <c r="K3" s="19"/>
      <c r="L3" s="19"/>
      <c r="M3" s="19"/>
      <c r="N3" s="19"/>
      <c r="O3" s="19"/>
      <c r="P3" s="19"/>
      <c r="Q3" s="19"/>
      <c r="R3" s="19"/>
      <c r="S3" s="19"/>
      <c r="T3" s="19"/>
      <c r="U3" s="19"/>
      <c r="V3" s="19"/>
      <c r="W3" s="19"/>
      <c r="Y3" s="296"/>
    </row>
    <row r="4" spans="1:27" s="127" customFormat="1" ht="15" customHeight="1" x14ac:dyDescent="0.25">
      <c r="B4" s="28"/>
      <c r="C4" s="40"/>
      <c r="D4" s="41"/>
      <c r="E4" s="41"/>
      <c r="F4" s="41"/>
      <c r="G4" s="41"/>
      <c r="H4" s="41"/>
      <c r="I4" s="41"/>
      <c r="J4" s="41"/>
      <c r="K4" s="41"/>
      <c r="L4" s="41"/>
      <c r="M4" s="41"/>
      <c r="N4" s="41"/>
      <c r="O4" s="41"/>
      <c r="P4" s="41"/>
      <c r="Q4" s="41"/>
      <c r="R4" s="41"/>
      <c r="S4" s="41"/>
      <c r="T4" s="41"/>
      <c r="U4" s="41"/>
      <c r="V4" s="41"/>
      <c r="W4" s="41"/>
      <c r="X4" s="42"/>
      <c r="Y4" s="296"/>
    </row>
    <row r="5" spans="1:27" s="127" customFormat="1" ht="15" customHeight="1" x14ac:dyDescent="0.25">
      <c r="B5" s="29"/>
      <c r="C5" s="228" t="s">
        <v>50</v>
      </c>
      <c r="D5" s="52"/>
      <c r="E5" s="52"/>
      <c r="F5" s="52"/>
      <c r="G5" s="52"/>
      <c r="H5" s="52"/>
      <c r="I5" s="52"/>
      <c r="J5" s="52"/>
      <c r="K5" s="52"/>
      <c r="L5" s="52"/>
      <c r="M5" s="52"/>
      <c r="N5" s="52"/>
      <c r="O5" s="52"/>
      <c r="P5" s="52"/>
      <c r="Q5" s="52"/>
      <c r="R5" s="52"/>
      <c r="S5" s="52"/>
      <c r="T5" s="52"/>
      <c r="U5" s="52"/>
      <c r="V5" s="52"/>
      <c r="W5" s="52"/>
      <c r="X5" s="30"/>
      <c r="Y5" s="296"/>
    </row>
    <row r="6" spans="1:27" s="127" customFormat="1" ht="15" customHeight="1" x14ac:dyDescent="0.25">
      <c r="B6" s="29"/>
      <c r="C6" s="356" t="s">
        <v>78</v>
      </c>
      <c r="D6" s="356"/>
      <c r="E6" s="356"/>
      <c r="F6" s="356"/>
      <c r="G6" s="356"/>
      <c r="H6" s="356"/>
      <c r="I6" s="356"/>
      <c r="J6" s="356"/>
      <c r="K6" s="356"/>
      <c r="L6" s="356"/>
      <c r="M6" s="356"/>
      <c r="N6" s="356"/>
      <c r="O6" s="356"/>
      <c r="P6" s="356"/>
      <c r="Q6" s="356"/>
      <c r="R6" s="356"/>
      <c r="S6" s="356"/>
      <c r="T6" s="356"/>
      <c r="U6" s="356"/>
      <c r="V6" s="356"/>
      <c r="W6" s="356"/>
      <c r="X6" s="107"/>
      <c r="Y6" s="296"/>
    </row>
    <row r="7" spans="1:27" s="127" customFormat="1" ht="15" customHeight="1" x14ac:dyDescent="0.25">
      <c r="B7" s="29"/>
      <c r="C7" s="2"/>
      <c r="D7" s="2"/>
      <c r="E7" s="2"/>
      <c r="F7" s="2"/>
      <c r="G7" s="2"/>
      <c r="H7" s="2"/>
      <c r="I7" s="2"/>
      <c r="J7" s="2"/>
      <c r="K7" s="2"/>
      <c r="L7" s="2"/>
      <c r="M7" s="2"/>
      <c r="N7" s="2"/>
      <c r="O7" s="2"/>
      <c r="P7" s="2"/>
      <c r="Q7" s="2"/>
      <c r="R7" s="2"/>
      <c r="S7" s="2"/>
      <c r="T7" s="2"/>
      <c r="U7" s="2"/>
      <c r="V7" s="2"/>
      <c r="W7" s="2"/>
      <c r="X7" s="107"/>
      <c r="Y7" s="296"/>
    </row>
    <row r="8" spans="1:27" s="127" customFormat="1" ht="15" customHeight="1" x14ac:dyDescent="0.25">
      <c r="B8" s="29"/>
      <c r="C8" s="357" t="s">
        <v>79</v>
      </c>
      <c r="D8" s="357"/>
      <c r="E8" s="357"/>
      <c r="F8" s="357"/>
      <c r="G8" s="357"/>
      <c r="H8" s="357"/>
      <c r="I8" s="357"/>
      <c r="J8" s="357"/>
      <c r="K8" s="357"/>
      <c r="L8" s="357"/>
      <c r="M8" s="357"/>
      <c r="N8" s="357"/>
      <c r="O8" s="357"/>
      <c r="P8" s="357"/>
      <c r="Q8" s="357"/>
      <c r="R8" s="357"/>
      <c r="S8" s="357"/>
      <c r="T8" s="357"/>
      <c r="U8" s="357"/>
      <c r="V8" s="357"/>
      <c r="W8" s="357"/>
      <c r="X8" s="107"/>
      <c r="Y8" s="296"/>
      <c r="AA8" s="128"/>
    </row>
    <row r="9" spans="1:27" s="127" customFormat="1" ht="15" customHeight="1" x14ac:dyDescent="0.25">
      <c r="B9" s="29"/>
      <c r="C9" s="357"/>
      <c r="D9" s="357"/>
      <c r="E9" s="357"/>
      <c r="F9" s="357"/>
      <c r="G9" s="357"/>
      <c r="H9" s="357"/>
      <c r="I9" s="357"/>
      <c r="J9" s="357"/>
      <c r="K9" s="357"/>
      <c r="L9" s="357"/>
      <c r="M9" s="357"/>
      <c r="N9" s="357"/>
      <c r="O9" s="357"/>
      <c r="P9" s="357"/>
      <c r="Q9" s="357"/>
      <c r="R9" s="357"/>
      <c r="S9" s="357"/>
      <c r="T9" s="357"/>
      <c r="U9" s="357"/>
      <c r="V9" s="357"/>
      <c r="W9" s="357"/>
      <c r="X9" s="107"/>
      <c r="Y9" s="296"/>
      <c r="AA9" s="128"/>
    </row>
    <row r="10" spans="1:27" s="127" customFormat="1" ht="15" customHeight="1" x14ac:dyDescent="0.25">
      <c r="B10" s="29"/>
      <c r="C10" s="357"/>
      <c r="D10" s="357"/>
      <c r="E10" s="357"/>
      <c r="F10" s="357"/>
      <c r="G10" s="357"/>
      <c r="H10" s="357"/>
      <c r="I10" s="357"/>
      <c r="J10" s="357"/>
      <c r="K10" s="357"/>
      <c r="L10" s="357"/>
      <c r="M10" s="357"/>
      <c r="N10" s="357"/>
      <c r="O10" s="357"/>
      <c r="P10" s="357"/>
      <c r="Q10" s="357"/>
      <c r="R10" s="357"/>
      <c r="S10" s="357"/>
      <c r="T10" s="357"/>
      <c r="U10" s="357"/>
      <c r="V10" s="357"/>
      <c r="W10" s="357"/>
      <c r="X10" s="107"/>
      <c r="Y10" s="296"/>
      <c r="AA10" s="128"/>
    </row>
    <row r="11" spans="1:27" s="127" customFormat="1" ht="15" customHeight="1" x14ac:dyDescent="0.25">
      <c r="B11" s="29"/>
      <c r="C11" s="357"/>
      <c r="D11" s="357"/>
      <c r="E11" s="357"/>
      <c r="F11" s="357"/>
      <c r="G11" s="357"/>
      <c r="H11" s="357"/>
      <c r="I11" s="357"/>
      <c r="J11" s="357"/>
      <c r="K11" s="357"/>
      <c r="L11" s="357"/>
      <c r="M11" s="357"/>
      <c r="N11" s="357"/>
      <c r="O11" s="357"/>
      <c r="P11" s="357"/>
      <c r="Q11" s="357"/>
      <c r="R11" s="357"/>
      <c r="S11" s="357"/>
      <c r="T11" s="357"/>
      <c r="U11" s="357"/>
      <c r="V11" s="357"/>
      <c r="W11" s="357"/>
      <c r="X11" s="107"/>
      <c r="Y11" s="296"/>
      <c r="AA11" s="128"/>
    </row>
    <row r="12" spans="1:27" s="127" customFormat="1" ht="15" customHeight="1" x14ac:dyDescent="0.25">
      <c r="B12" s="29"/>
      <c r="C12" s="357"/>
      <c r="D12" s="357"/>
      <c r="E12" s="357"/>
      <c r="F12" s="357"/>
      <c r="G12" s="357"/>
      <c r="H12" s="357"/>
      <c r="I12" s="357"/>
      <c r="J12" s="357"/>
      <c r="K12" s="357"/>
      <c r="L12" s="357"/>
      <c r="M12" s="357"/>
      <c r="N12" s="357"/>
      <c r="O12" s="357"/>
      <c r="P12" s="357"/>
      <c r="Q12" s="357"/>
      <c r="R12" s="357"/>
      <c r="S12" s="357"/>
      <c r="T12" s="357"/>
      <c r="U12" s="357"/>
      <c r="V12" s="357"/>
      <c r="W12" s="357"/>
      <c r="X12" s="107"/>
      <c r="Y12" s="296"/>
      <c r="AA12" s="128"/>
    </row>
    <row r="13" spans="1:27" s="127" customFormat="1" ht="15" customHeight="1" x14ac:dyDescent="0.25">
      <c r="B13" s="29"/>
      <c r="C13" s="357"/>
      <c r="D13" s="357"/>
      <c r="E13" s="357"/>
      <c r="F13" s="357"/>
      <c r="G13" s="357"/>
      <c r="H13" s="357"/>
      <c r="I13" s="357"/>
      <c r="J13" s="357"/>
      <c r="K13" s="357"/>
      <c r="L13" s="357"/>
      <c r="M13" s="357"/>
      <c r="N13" s="357"/>
      <c r="O13" s="357"/>
      <c r="P13" s="357"/>
      <c r="Q13" s="357"/>
      <c r="R13" s="357"/>
      <c r="S13" s="357"/>
      <c r="T13" s="357"/>
      <c r="U13" s="357"/>
      <c r="V13" s="357"/>
      <c r="W13" s="357"/>
      <c r="X13" s="107"/>
      <c r="Y13" s="296"/>
      <c r="AA13" s="128"/>
    </row>
    <row r="14" spans="1:27" s="127" customFormat="1" ht="15" customHeight="1" x14ac:dyDescent="0.25">
      <c r="A14" s="3"/>
      <c r="B14" s="31"/>
      <c r="C14" s="352" t="s">
        <v>1</v>
      </c>
      <c r="D14" s="352"/>
      <c r="E14" s="352"/>
      <c r="F14" s="352"/>
      <c r="G14" s="25"/>
      <c r="H14" s="353" t="s">
        <v>12</v>
      </c>
      <c r="I14" s="353"/>
      <c r="J14" s="353"/>
      <c r="K14" s="353"/>
      <c r="L14" s="353"/>
      <c r="M14" s="4"/>
      <c r="N14" s="354" t="s">
        <v>136</v>
      </c>
      <c r="O14" s="354"/>
      <c r="P14" s="354"/>
      <c r="Q14" s="354"/>
      <c r="R14" s="354"/>
      <c r="S14" s="4"/>
      <c r="T14" s="355" t="s">
        <v>13</v>
      </c>
      <c r="U14" s="355"/>
      <c r="V14" s="355"/>
      <c r="W14" s="355"/>
      <c r="X14" s="30"/>
      <c r="Y14" s="296"/>
    </row>
    <row r="15" spans="1:27" s="127" customFormat="1" ht="15" customHeight="1" x14ac:dyDescent="0.25">
      <c r="A15" s="3"/>
      <c r="B15" s="31"/>
      <c r="C15" s="352"/>
      <c r="D15" s="352"/>
      <c r="E15" s="352"/>
      <c r="F15" s="352"/>
      <c r="G15" s="14"/>
      <c r="H15" s="353"/>
      <c r="I15" s="353"/>
      <c r="J15" s="353"/>
      <c r="K15" s="353"/>
      <c r="L15" s="353"/>
      <c r="M15" s="14"/>
      <c r="N15" s="354"/>
      <c r="O15" s="354"/>
      <c r="P15" s="354"/>
      <c r="Q15" s="354"/>
      <c r="R15" s="354"/>
      <c r="S15" s="14"/>
      <c r="T15" s="355"/>
      <c r="U15" s="355"/>
      <c r="V15" s="355"/>
      <c r="W15" s="355"/>
      <c r="X15" s="30"/>
      <c r="Y15" s="296"/>
    </row>
    <row r="16" spans="1:27" s="127" customFormat="1" ht="15" customHeight="1" x14ac:dyDescent="0.25">
      <c r="A16" s="3"/>
      <c r="B16" s="31"/>
      <c r="C16" s="372" t="s">
        <v>14</v>
      </c>
      <c r="D16" s="373"/>
      <c r="E16" s="373"/>
      <c r="F16" s="373"/>
      <c r="G16" s="32"/>
      <c r="H16" s="364" t="s">
        <v>15</v>
      </c>
      <c r="I16" s="365"/>
      <c r="J16" s="365"/>
      <c r="K16" s="365"/>
      <c r="L16" s="365"/>
      <c r="M16" s="32"/>
      <c r="N16" s="366" t="s">
        <v>137</v>
      </c>
      <c r="O16" s="366"/>
      <c r="P16" s="367"/>
      <c r="Q16" s="367"/>
      <c r="R16" s="367"/>
      <c r="S16" s="32"/>
      <c r="T16" s="375" t="s">
        <v>16</v>
      </c>
      <c r="U16" s="376"/>
      <c r="V16" s="376"/>
      <c r="W16" s="376"/>
      <c r="X16" s="30"/>
      <c r="Y16" s="296"/>
    </row>
    <row r="17" spans="1:27" s="4" customFormat="1" ht="15" customHeight="1" x14ac:dyDescent="0.25">
      <c r="A17" s="5"/>
      <c r="B17" s="33"/>
      <c r="C17" s="373"/>
      <c r="D17" s="373"/>
      <c r="E17" s="373"/>
      <c r="F17" s="373"/>
      <c r="G17" s="22"/>
      <c r="H17" s="365"/>
      <c r="I17" s="365"/>
      <c r="J17" s="365"/>
      <c r="K17" s="365"/>
      <c r="L17" s="365"/>
      <c r="M17" s="22"/>
      <c r="N17" s="367"/>
      <c r="O17" s="367"/>
      <c r="P17" s="367"/>
      <c r="Q17" s="367"/>
      <c r="R17" s="367"/>
      <c r="S17" s="22"/>
      <c r="T17" s="376"/>
      <c r="U17" s="376"/>
      <c r="V17" s="376"/>
      <c r="W17" s="376"/>
      <c r="X17" s="34"/>
      <c r="Y17" s="87"/>
    </row>
    <row r="18" spans="1:27" s="4" customFormat="1" ht="15" customHeight="1" x14ac:dyDescent="0.25">
      <c r="A18" s="5"/>
      <c r="B18" s="33"/>
      <c r="C18" s="373"/>
      <c r="D18" s="373"/>
      <c r="E18" s="373"/>
      <c r="F18" s="373"/>
      <c r="G18" s="21"/>
      <c r="H18" s="365"/>
      <c r="I18" s="365"/>
      <c r="J18" s="365"/>
      <c r="K18" s="365"/>
      <c r="L18" s="365"/>
      <c r="M18" s="21"/>
      <c r="N18" s="367"/>
      <c r="O18" s="367"/>
      <c r="P18" s="367"/>
      <c r="Q18" s="367"/>
      <c r="R18" s="367"/>
      <c r="S18" s="21"/>
      <c r="T18" s="376"/>
      <c r="U18" s="376"/>
      <c r="V18" s="376"/>
      <c r="W18" s="376"/>
      <c r="X18" s="34"/>
      <c r="Y18" s="87"/>
    </row>
    <row r="19" spans="1:27" s="4" customFormat="1" ht="15" customHeight="1" x14ac:dyDescent="0.25">
      <c r="A19" s="5"/>
      <c r="B19" s="33"/>
      <c r="C19" s="373"/>
      <c r="D19" s="373"/>
      <c r="E19" s="373"/>
      <c r="F19" s="373"/>
      <c r="G19" s="22"/>
      <c r="H19" s="365"/>
      <c r="I19" s="365"/>
      <c r="J19" s="365"/>
      <c r="K19" s="365"/>
      <c r="L19" s="365"/>
      <c r="M19" s="22"/>
      <c r="N19" s="367"/>
      <c r="O19" s="367"/>
      <c r="P19" s="367"/>
      <c r="Q19" s="367"/>
      <c r="R19" s="367"/>
      <c r="S19" s="22"/>
      <c r="T19" s="376"/>
      <c r="U19" s="376"/>
      <c r="V19" s="376"/>
      <c r="W19" s="376"/>
      <c r="X19" s="34"/>
      <c r="Y19" s="87"/>
    </row>
    <row r="20" spans="1:27" s="4" customFormat="1" ht="15" customHeight="1" x14ac:dyDescent="0.25">
      <c r="A20" s="5"/>
      <c r="B20" s="33"/>
      <c r="C20" s="373"/>
      <c r="D20" s="373"/>
      <c r="E20" s="373"/>
      <c r="F20" s="373"/>
      <c r="G20" s="20"/>
      <c r="H20" s="365"/>
      <c r="I20" s="365"/>
      <c r="J20" s="365"/>
      <c r="K20" s="365"/>
      <c r="L20" s="365"/>
      <c r="M20" s="20"/>
      <c r="N20" s="367"/>
      <c r="O20" s="367"/>
      <c r="P20" s="367"/>
      <c r="Q20" s="367"/>
      <c r="R20" s="367"/>
      <c r="S20" s="20"/>
      <c r="T20" s="376"/>
      <c r="U20" s="376"/>
      <c r="V20" s="376"/>
      <c r="W20" s="376"/>
      <c r="X20" s="34"/>
      <c r="Y20" s="87"/>
    </row>
    <row r="21" spans="1:27" s="5" customFormat="1" ht="15" customHeight="1" x14ac:dyDescent="0.25">
      <c r="B21" s="33"/>
      <c r="C21" s="129"/>
      <c r="D21" s="129"/>
      <c r="E21" s="129"/>
      <c r="F21" s="129"/>
      <c r="G21" s="20"/>
      <c r="H21" s="130"/>
      <c r="I21" s="130"/>
      <c r="J21" s="130"/>
      <c r="K21" s="130"/>
      <c r="L21" s="130"/>
      <c r="M21" s="20"/>
      <c r="N21" s="131"/>
      <c r="O21" s="131"/>
      <c r="P21" s="131"/>
      <c r="Q21" s="131"/>
      <c r="R21" s="131"/>
      <c r="S21" s="20"/>
      <c r="T21" s="129"/>
      <c r="U21" s="129"/>
      <c r="V21" s="129"/>
      <c r="W21" s="129"/>
      <c r="X21" s="132"/>
      <c r="Y21" s="297"/>
    </row>
    <row r="22" spans="1:27" s="4" customFormat="1" ht="15" customHeight="1" x14ac:dyDescent="0.25">
      <c r="A22" s="5"/>
      <c r="B22" s="33"/>
      <c r="C22" s="371" t="s">
        <v>104</v>
      </c>
      <c r="D22" s="371"/>
      <c r="E22" s="371"/>
      <c r="F22" s="371"/>
      <c r="G22" s="371"/>
      <c r="H22" s="371"/>
      <c r="I22" s="371"/>
      <c r="J22" s="371"/>
      <c r="K22" s="371"/>
      <c r="L22" s="371"/>
      <c r="M22" s="371"/>
      <c r="N22" s="371"/>
      <c r="O22" s="371"/>
      <c r="P22" s="371"/>
      <c r="Q22" s="371"/>
      <c r="R22" s="371"/>
      <c r="S22" s="371"/>
      <c r="T22" s="371"/>
      <c r="U22" s="371"/>
      <c r="V22" s="371"/>
      <c r="W22" s="371"/>
      <c r="X22" s="34"/>
      <c r="Y22" s="87"/>
    </row>
    <row r="23" spans="1:27" s="4" customFormat="1" ht="15" customHeight="1" x14ac:dyDescent="0.25">
      <c r="A23" s="5"/>
      <c r="B23" s="33"/>
      <c r="C23" s="371"/>
      <c r="D23" s="371"/>
      <c r="E23" s="371"/>
      <c r="F23" s="371"/>
      <c r="G23" s="371"/>
      <c r="H23" s="371"/>
      <c r="I23" s="371"/>
      <c r="J23" s="371"/>
      <c r="K23" s="371"/>
      <c r="L23" s="371"/>
      <c r="M23" s="371"/>
      <c r="N23" s="371"/>
      <c r="O23" s="371"/>
      <c r="P23" s="371"/>
      <c r="Q23" s="371"/>
      <c r="R23" s="371"/>
      <c r="S23" s="371"/>
      <c r="T23" s="371"/>
      <c r="U23" s="371"/>
      <c r="V23" s="371"/>
      <c r="W23" s="371"/>
      <c r="X23" s="34"/>
      <c r="Y23" s="87"/>
    </row>
    <row r="24" spans="1:27" s="4" customFormat="1" ht="15" customHeight="1" x14ac:dyDescent="0.25">
      <c r="A24" s="5"/>
      <c r="B24" s="33"/>
      <c r="C24" s="226"/>
      <c r="D24" s="226"/>
      <c r="E24" s="226"/>
      <c r="F24" s="226"/>
      <c r="G24" s="226"/>
      <c r="H24" s="226"/>
      <c r="I24" s="226"/>
      <c r="J24" s="226"/>
      <c r="K24" s="226"/>
      <c r="L24" s="226"/>
      <c r="M24" s="226"/>
      <c r="N24" s="226"/>
      <c r="O24" s="226"/>
      <c r="P24" s="226"/>
      <c r="Q24" s="226"/>
      <c r="R24" s="226"/>
      <c r="S24" s="226"/>
      <c r="T24" s="226"/>
      <c r="U24" s="226"/>
      <c r="V24" s="226"/>
      <c r="W24" s="226"/>
      <c r="X24" s="34"/>
      <c r="Y24" s="87"/>
    </row>
    <row r="25" spans="1:27" s="4" customFormat="1" ht="15" customHeight="1" x14ac:dyDescent="0.25">
      <c r="A25" s="5"/>
      <c r="B25" s="33"/>
      <c r="C25" s="370" t="s">
        <v>80</v>
      </c>
      <c r="D25" s="370"/>
      <c r="E25" s="370"/>
      <c r="F25" s="370"/>
      <c r="G25" s="370"/>
      <c r="H25" s="370"/>
      <c r="I25" s="370"/>
      <c r="J25" s="370"/>
      <c r="K25" s="370"/>
      <c r="L25" s="370"/>
      <c r="M25" s="370"/>
      <c r="N25" s="370"/>
      <c r="O25" s="370"/>
      <c r="P25" s="370"/>
      <c r="Q25" s="370"/>
      <c r="R25" s="370"/>
      <c r="S25" s="370"/>
      <c r="T25" s="370"/>
      <c r="U25" s="370"/>
      <c r="V25" s="370"/>
      <c r="W25" s="370"/>
      <c r="X25" s="34"/>
      <c r="Y25" s="87"/>
    </row>
    <row r="26" spans="1:27" s="5" customFormat="1" x14ac:dyDescent="0.25">
      <c r="B26" s="33"/>
      <c r="C26" s="2"/>
      <c r="D26" s="2"/>
      <c r="E26" s="2"/>
      <c r="F26" s="2"/>
      <c r="G26" s="2"/>
      <c r="H26" s="2"/>
      <c r="I26" s="2"/>
      <c r="J26" s="2"/>
      <c r="K26" s="2"/>
      <c r="L26" s="2"/>
      <c r="M26" s="2"/>
      <c r="N26" s="2"/>
      <c r="O26" s="2"/>
      <c r="P26" s="2"/>
      <c r="Q26" s="2"/>
      <c r="R26" s="2"/>
      <c r="S26" s="2"/>
      <c r="T26" s="2"/>
      <c r="U26" s="2"/>
      <c r="V26" s="2"/>
      <c r="W26" s="2"/>
      <c r="X26" s="132"/>
      <c r="Y26" s="297"/>
    </row>
    <row r="27" spans="1:27" s="127" customFormat="1" ht="15" customHeight="1" x14ac:dyDescent="0.25">
      <c r="B27" s="29"/>
      <c r="C27" s="227" t="s">
        <v>33</v>
      </c>
      <c r="D27" s="128"/>
      <c r="E27" s="128"/>
      <c r="F27" s="128"/>
      <c r="G27" s="128"/>
      <c r="H27" s="128"/>
      <c r="I27" s="128"/>
      <c r="J27" s="128"/>
      <c r="K27" s="128"/>
      <c r="L27" s="128"/>
      <c r="M27" s="128"/>
      <c r="N27" s="128"/>
      <c r="O27" s="128"/>
      <c r="P27" s="128"/>
      <c r="Q27" s="128"/>
      <c r="R27" s="128"/>
      <c r="S27" s="128"/>
      <c r="T27" s="128"/>
      <c r="U27" s="128"/>
      <c r="V27" s="128"/>
      <c r="W27" s="128"/>
      <c r="X27" s="107"/>
      <c r="Y27" s="296"/>
    </row>
    <row r="28" spans="1:27" s="127" customFormat="1" ht="15" customHeight="1" x14ac:dyDescent="0.25">
      <c r="B28" s="29"/>
      <c r="C28" s="356" t="s">
        <v>46</v>
      </c>
      <c r="D28" s="356"/>
      <c r="E28" s="356"/>
      <c r="F28" s="356"/>
      <c r="G28" s="356"/>
      <c r="H28" s="356"/>
      <c r="I28" s="356"/>
      <c r="J28" s="356"/>
      <c r="K28" s="356"/>
      <c r="L28" s="356"/>
      <c r="M28" s="356"/>
      <c r="N28" s="356"/>
      <c r="O28" s="356"/>
      <c r="P28" s="356"/>
      <c r="Q28" s="356"/>
      <c r="R28" s="356"/>
      <c r="S28" s="356"/>
      <c r="T28" s="356"/>
      <c r="U28" s="356"/>
      <c r="V28" s="356"/>
      <c r="W28" s="356"/>
      <c r="X28" s="107"/>
      <c r="Y28" s="296"/>
      <c r="AA28" s="363"/>
    </row>
    <row r="29" spans="1:27" s="127" customFormat="1" ht="15" customHeight="1" x14ac:dyDescent="0.25">
      <c r="B29" s="29"/>
      <c r="C29" s="292"/>
      <c r="D29" s="292"/>
      <c r="E29" s="292"/>
      <c r="F29" s="292"/>
      <c r="G29" s="292"/>
      <c r="H29" s="292"/>
      <c r="I29" s="292"/>
      <c r="J29" s="292"/>
      <c r="K29" s="292"/>
      <c r="L29" s="292"/>
      <c r="M29" s="292"/>
      <c r="N29" s="292"/>
      <c r="O29" s="292"/>
      <c r="P29" s="292"/>
      <c r="Q29" s="292"/>
      <c r="R29" s="292"/>
      <c r="S29" s="292"/>
      <c r="T29" s="292"/>
      <c r="U29" s="292"/>
      <c r="V29" s="292"/>
      <c r="W29" s="292"/>
      <c r="X29" s="107"/>
      <c r="Y29" s="296"/>
      <c r="AA29" s="363"/>
    </row>
    <row r="30" spans="1:27" s="127" customFormat="1" ht="15" customHeight="1" x14ac:dyDescent="0.25">
      <c r="B30" s="29"/>
      <c r="C30" s="374" t="s">
        <v>8</v>
      </c>
      <c r="D30" s="368"/>
      <c r="E30" s="368"/>
      <c r="F30" s="368"/>
      <c r="G30" s="369"/>
      <c r="H30" s="368" t="s">
        <v>37</v>
      </c>
      <c r="I30" s="368"/>
      <c r="J30" s="368"/>
      <c r="K30" s="368"/>
      <c r="L30" s="368"/>
      <c r="M30" s="368"/>
      <c r="N30" s="368"/>
      <c r="O30" s="368"/>
      <c r="P30" s="368"/>
      <c r="Q30" s="368"/>
      <c r="R30" s="368"/>
      <c r="S30" s="368"/>
      <c r="T30" s="368"/>
      <c r="U30" s="368"/>
      <c r="V30" s="369"/>
      <c r="W30" s="134"/>
      <c r="X30" s="107"/>
      <c r="Y30" s="296"/>
    </row>
    <row r="31" spans="1:27" s="3" customFormat="1" ht="53.25" customHeight="1" x14ac:dyDescent="0.25">
      <c r="B31" s="31"/>
      <c r="C31" s="358" t="str">
        <f>ControlP!L10</f>
        <v>Less than 100% for Essential Requirements</v>
      </c>
      <c r="D31" s="359"/>
      <c r="E31" s="359"/>
      <c r="F31" s="359"/>
      <c r="G31" s="360"/>
      <c r="H31" s="349" t="str">
        <f>ControlP!H10</f>
        <v>We strongly recommend that you adopt those essential requirements which are lacking. Following that, you may look into implementing good practices to strengthen your GST compliance. Each step you take will help you to achieve more accurate GST reporting.</v>
      </c>
      <c r="I31" s="349"/>
      <c r="J31" s="349"/>
      <c r="K31" s="349"/>
      <c r="L31" s="349"/>
      <c r="M31" s="349"/>
      <c r="N31" s="349"/>
      <c r="O31" s="349"/>
      <c r="P31" s="349"/>
      <c r="Q31" s="349"/>
      <c r="R31" s="349"/>
      <c r="S31" s="349"/>
      <c r="T31" s="349"/>
      <c r="U31" s="349"/>
      <c r="V31" s="349"/>
      <c r="W31" s="135"/>
      <c r="X31" s="133"/>
      <c r="Y31" s="298"/>
    </row>
    <row r="32" spans="1:27" s="3" customFormat="1" ht="41.25" customHeight="1" x14ac:dyDescent="0.25">
      <c r="B32" s="31"/>
      <c r="C32" s="358" t="str">
        <f>ControlP!L11</f>
        <v>100% for Essential Requirements AND
less than 100% for Good Practices</v>
      </c>
      <c r="D32" s="359"/>
      <c r="E32" s="359"/>
      <c r="F32" s="359"/>
      <c r="G32" s="360"/>
      <c r="H32" s="349" t="str">
        <f>ControlP!H11</f>
        <v>You are on the right track! We recommend that you look into adopting additional good practices to strengthen your GST compliance. </v>
      </c>
      <c r="I32" s="349"/>
      <c r="J32" s="349"/>
      <c r="K32" s="349"/>
      <c r="L32" s="349"/>
      <c r="M32" s="349"/>
      <c r="N32" s="349"/>
      <c r="O32" s="349"/>
      <c r="P32" s="349"/>
      <c r="Q32" s="349"/>
      <c r="R32" s="349"/>
      <c r="S32" s="349"/>
      <c r="T32" s="349"/>
      <c r="U32" s="349"/>
      <c r="V32" s="349"/>
      <c r="W32" s="135"/>
      <c r="X32" s="133"/>
      <c r="Y32" s="298"/>
    </row>
    <row r="33" spans="1:25" s="3" customFormat="1" ht="42" customHeight="1" x14ac:dyDescent="0.25">
      <c r="B33" s="31"/>
      <c r="C33" s="358" t="str">
        <f>ControlP!L12</f>
        <v>100% for Essential Requirements AND 100% for Good Practices</v>
      </c>
      <c r="D33" s="359"/>
      <c r="E33" s="359"/>
      <c r="F33" s="359"/>
      <c r="G33" s="360"/>
      <c r="H33" s="349" t="str">
        <f>ControlP!H12</f>
        <v>Fantastic and keep up the good work! You have put in place essential processes and good practices that will help you achieve accurate GST reporting and strong compliance.</v>
      </c>
      <c r="I33" s="349"/>
      <c r="J33" s="349"/>
      <c r="K33" s="349"/>
      <c r="L33" s="349"/>
      <c r="M33" s="349"/>
      <c r="N33" s="349"/>
      <c r="O33" s="349"/>
      <c r="P33" s="349"/>
      <c r="Q33" s="349"/>
      <c r="R33" s="349"/>
      <c r="S33" s="349"/>
      <c r="T33" s="349"/>
      <c r="U33" s="349"/>
      <c r="V33" s="349"/>
      <c r="W33" s="135"/>
      <c r="X33" s="133"/>
      <c r="Y33" s="298"/>
    </row>
    <row r="34" spans="1:25" s="3" customFormat="1" x14ac:dyDescent="0.25">
      <c r="B34" s="31"/>
      <c r="C34" s="9"/>
      <c r="D34" s="51"/>
      <c r="E34" s="51"/>
      <c r="F34" s="51"/>
      <c r="G34" s="51"/>
      <c r="H34" s="345"/>
      <c r="I34" s="345"/>
      <c r="J34" s="345"/>
      <c r="K34" s="345"/>
      <c r="L34" s="345"/>
      <c r="M34" s="345"/>
      <c r="N34" s="345"/>
      <c r="O34" s="345"/>
      <c r="P34" s="345"/>
      <c r="Q34" s="345"/>
      <c r="R34" s="345"/>
      <c r="S34" s="345"/>
      <c r="T34" s="345"/>
      <c r="U34" s="345"/>
      <c r="V34" s="345"/>
      <c r="W34" s="293"/>
      <c r="X34" s="133"/>
      <c r="Y34" s="298"/>
    </row>
    <row r="35" spans="1:25" s="4" customFormat="1" ht="15" customHeight="1" x14ac:dyDescent="0.2">
      <c r="A35" s="5"/>
      <c r="B35" s="33"/>
      <c r="C35" s="351" t="s">
        <v>28</v>
      </c>
      <c r="D35" s="351"/>
      <c r="E35" s="351"/>
      <c r="F35" s="351"/>
      <c r="G35" s="351"/>
      <c r="H35" s="351"/>
      <c r="I35" s="351"/>
      <c r="J35" s="351"/>
      <c r="K35" s="351"/>
      <c r="L35" s="351"/>
      <c r="M35" s="351"/>
      <c r="N35" s="293"/>
      <c r="O35" s="293"/>
      <c r="P35" s="293"/>
      <c r="Q35" s="85"/>
      <c r="R35" s="85"/>
      <c r="S35" s="85"/>
      <c r="T35" s="85"/>
      <c r="U35" s="85"/>
      <c r="V35" s="85"/>
      <c r="W35" s="85"/>
      <c r="X35" s="86"/>
      <c r="Y35" s="87"/>
    </row>
    <row r="36" spans="1:25" s="4" customFormat="1" ht="15" customHeight="1" x14ac:dyDescent="0.2">
      <c r="A36" s="5"/>
      <c r="B36" s="33"/>
      <c r="C36" s="108"/>
      <c r="D36" s="109"/>
      <c r="E36" s="109"/>
      <c r="F36" s="96"/>
      <c r="G36" s="87"/>
      <c r="H36" s="87"/>
      <c r="I36" s="87"/>
      <c r="J36" s="87"/>
      <c r="K36" s="87"/>
      <c r="L36" s="87"/>
      <c r="M36" s="87"/>
      <c r="N36" s="87"/>
      <c r="O36" s="87"/>
      <c r="P36" s="87"/>
      <c r="Q36" s="87"/>
      <c r="R36" s="87"/>
      <c r="S36" s="87"/>
      <c r="T36" s="87"/>
      <c r="U36" s="87"/>
      <c r="V36" s="87"/>
      <c r="W36" s="85"/>
      <c r="X36" s="86"/>
      <c r="Y36" s="87"/>
    </row>
    <row r="37" spans="1:25" s="4" customFormat="1" ht="20.100000000000001" customHeight="1" x14ac:dyDescent="0.2">
      <c r="A37" s="5"/>
      <c r="B37" s="33"/>
      <c r="C37" s="361" t="s">
        <v>43</v>
      </c>
      <c r="D37" s="361"/>
      <c r="E37" s="361"/>
      <c r="F37" s="361"/>
      <c r="G37" s="362"/>
      <c r="H37" s="350"/>
      <c r="I37" s="347"/>
      <c r="J37" s="347"/>
      <c r="K37" s="347"/>
      <c r="L37" s="347"/>
      <c r="M37" s="347"/>
      <c r="N37" s="347"/>
      <c r="O37" s="347"/>
      <c r="P37" s="347"/>
      <c r="Q37" s="347"/>
      <c r="R37" s="347"/>
      <c r="S37" s="347"/>
      <c r="T37" s="347"/>
      <c r="U37" s="347"/>
      <c r="V37" s="348"/>
      <c r="W37" s="85"/>
      <c r="X37" s="86"/>
      <c r="Y37" s="89">
        <f>IF(H37="",0,1)</f>
        <v>0</v>
      </c>
    </row>
    <row r="38" spans="1:25" s="4" customFormat="1" ht="15" customHeight="1" x14ac:dyDescent="0.2">
      <c r="A38" s="5"/>
      <c r="B38" s="33"/>
      <c r="C38" s="112"/>
      <c r="D38" s="108"/>
      <c r="E38" s="108"/>
      <c r="F38" s="96"/>
      <c r="G38" s="87"/>
      <c r="H38" s="106"/>
      <c r="I38" s="106"/>
      <c r="J38" s="106"/>
      <c r="K38" s="106"/>
      <c r="L38" s="106"/>
      <c r="M38" s="106"/>
      <c r="N38" s="106"/>
      <c r="O38" s="106"/>
      <c r="P38" s="106"/>
      <c r="Q38" s="106"/>
      <c r="R38" s="106"/>
      <c r="S38" s="106"/>
      <c r="T38" s="106"/>
      <c r="U38" s="106"/>
      <c r="V38" s="106"/>
      <c r="W38" s="85"/>
      <c r="X38" s="86"/>
      <c r="Y38" s="87"/>
    </row>
    <row r="39" spans="1:25" s="4" customFormat="1" ht="20.100000000000001" customHeight="1" x14ac:dyDescent="0.25">
      <c r="A39" s="5"/>
      <c r="B39" s="33"/>
      <c r="C39" s="104" t="s">
        <v>42</v>
      </c>
      <c r="D39" s="110"/>
      <c r="E39" s="110"/>
      <c r="F39" s="110"/>
      <c r="G39" s="111"/>
      <c r="H39" s="350"/>
      <c r="I39" s="347"/>
      <c r="J39" s="347"/>
      <c r="K39" s="347"/>
      <c r="L39" s="347"/>
      <c r="M39" s="347"/>
      <c r="N39" s="347"/>
      <c r="O39" s="347"/>
      <c r="P39" s="347"/>
      <c r="Q39" s="347"/>
      <c r="R39" s="347"/>
      <c r="S39" s="347"/>
      <c r="T39" s="347"/>
      <c r="U39" s="347"/>
      <c r="V39" s="348"/>
      <c r="W39" s="85"/>
      <c r="X39" s="86"/>
      <c r="Y39" s="89">
        <f>IF(H39="",0,1)</f>
        <v>0</v>
      </c>
    </row>
    <row r="40" spans="1:25" s="4" customFormat="1" ht="15" customHeight="1" x14ac:dyDescent="0.25">
      <c r="A40" s="5"/>
      <c r="B40" s="33"/>
      <c r="C40" s="113"/>
      <c r="D40" s="110"/>
      <c r="E40" s="110"/>
      <c r="F40" s="110"/>
      <c r="G40" s="83"/>
      <c r="H40" s="114"/>
      <c r="I40" s="114"/>
      <c r="J40" s="114"/>
      <c r="K40" s="114"/>
      <c r="L40" s="114"/>
      <c r="M40" s="114"/>
      <c r="N40" s="114"/>
      <c r="O40" s="114"/>
      <c r="P40" s="114"/>
      <c r="Q40" s="114"/>
      <c r="R40" s="114"/>
      <c r="S40" s="114"/>
      <c r="T40" s="114"/>
      <c r="U40" s="114"/>
      <c r="V40" s="114"/>
      <c r="W40" s="85"/>
      <c r="X40" s="86"/>
      <c r="Y40" s="87"/>
    </row>
    <row r="41" spans="1:25" s="4" customFormat="1" ht="20.100000000000001" customHeight="1" x14ac:dyDescent="0.25">
      <c r="A41" s="5"/>
      <c r="B41" s="33"/>
      <c r="C41" s="104" t="s">
        <v>68</v>
      </c>
      <c r="D41" s="110"/>
      <c r="E41" s="110"/>
      <c r="F41" s="110"/>
      <c r="G41" s="111"/>
      <c r="H41" s="350"/>
      <c r="I41" s="347"/>
      <c r="J41" s="347"/>
      <c r="K41" s="347"/>
      <c r="L41" s="347"/>
      <c r="M41" s="347"/>
      <c r="N41" s="347"/>
      <c r="O41" s="347"/>
      <c r="P41" s="347"/>
      <c r="Q41" s="347"/>
      <c r="R41" s="347"/>
      <c r="S41" s="347"/>
      <c r="T41" s="347"/>
      <c r="U41" s="347"/>
      <c r="V41" s="348"/>
      <c r="W41" s="85"/>
      <c r="X41" s="86"/>
      <c r="Y41" s="89">
        <f>IF(H41="",0,1)</f>
        <v>0</v>
      </c>
    </row>
    <row r="42" spans="1:25" s="4" customFormat="1" ht="15" customHeight="1" x14ac:dyDescent="0.25">
      <c r="A42" s="5"/>
      <c r="B42" s="33"/>
      <c r="C42" s="229" t="s">
        <v>86</v>
      </c>
      <c r="D42" s="110"/>
      <c r="E42" s="110"/>
      <c r="F42" s="110"/>
      <c r="G42" s="83"/>
      <c r="H42" s="114"/>
      <c r="I42" s="114"/>
      <c r="J42" s="114"/>
      <c r="K42" s="114"/>
      <c r="L42" s="114"/>
      <c r="M42" s="114"/>
      <c r="N42" s="114"/>
      <c r="O42" s="114"/>
      <c r="P42" s="114"/>
      <c r="Q42" s="114"/>
      <c r="R42" s="114"/>
      <c r="S42" s="114"/>
      <c r="T42" s="114"/>
      <c r="U42" s="114"/>
      <c r="V42" s="114"/>
      <c r="W42" s="85"/>
      <c r="X42" s="86"/>
      <c r="Y42" s="87"/>
    </row>
    <row r="43" spans="1:25" s="4" customFormat="1" ht="20.100000000000001" customHeight="1" x14ac:dyDescent="0.25">
      <c r="A43" s="5"/>
      <c r="B43" s="33"/>
      <c r="C43" s="104" t="s">
        <v>44</v>
      </c>
      <c r="D43" s="110"/>
      <c r="E43" s="110"/>
      <c r="F43" s="110"/>
      <c r="G43" s="111"/>
      <c r="H43" s="350"/>
      <c r="I43" s="347"/>
      <c r="J43" s="347"/>
      <c r="K43" s="347"/>
      <c r="L43" s="347"/>
      <c r="M43" s="347"/>
      <c r="N43" s="347"/>
      <c r="O43" s="347"/>
      <c r="P43" s="347"/>
      <c r="Q43" s="347"/>
      <c r="R43" s="347"/>
      <c r="S43" s="347"/>
      <c r="T43" s="347"/>
      <c r="U43" s="347"/>
      <c r="V43" s="348"/>
      <c r="W43" s="85"/>
      <c r="X43" s="86"/>
      <c r="Y43" s="89">
        <f>IF(H43="",0,1)</f>
        <v>0</v>
      </c>
    </row>
    <row r="44" spans="1:25" s="4" customFormat="1" ht="15" customHeight="1" x14ac:dyDescent="0.25">
      <c r="A44" s="5"/>
      <c r="B44" s="33"/>
      <c r="C44" s="113"/>
      <c r="D44" s="110"/>
      <c r="E44" s="110"/>
      <c r="F44" s="110"/>
      <c r="G44" s="83"/>
      <c r="H44" s="114"/>
      <c r="I44" s="114"/>
      <c r="J44" s="114"/>
      <c r="K44" s="114"/>
      <c r="L44" s="114"/>
      <c r="M44" s="114"/>
      <c r="N44" s="114"/>
      <c r="O44" s="114"/>
      <c r="P44" s="114"/>
      <c r="Q44" s="114"/>
      <c r="R44" s="114"/>
      <c r="S44" s="114"/>
      <c r="T44" s="114"/>
      <c r="U44" s="114"/>
      <c r="V44" s="114"/>
      <c r="W44" s="85"/>
      <c r="X44" s="86"/>
      <c r="Y44" s="87"/>
    </row>
    <row r="45" spans="1:25" s="4" customFormat="1" ht="20.100000000000001" customHeight="1" x14ac:dyDescent="0.25">
      <c r="A45" s="5"/>
      <c r="B45" s="33"/>
      <c r="C45" s="104" t="s">
        <v>45</v>
      </c>
      <c r="D45" s="110"/>
      <c r="E45" s="110"/>
      <c r="F45" s="110"/>
      <c r="G45" s="111"/>
      <c r="H45" s="346"/>
      <c r="I45" s="347"/>
      <c r="J45" s="347"/>
      <c r="K45" s="347"/>
      <c r="L45" s="347"/>
      <c r="M45" s="347"/>
      <c r="N45" s="347"/>
      <c r="O45" s="347"/>
      <c r="P45" s="347"/>
      <c r="Q45" s="347"/>
      <c r="R45" s="347"/>
      <c r="S45" s="347"/>
      <c r="T45" s="347"/>
      <c r="U45" s="347"/>
      <c r="V45" s="348"/>
      <c r="W45" s="85"/>
      <c r="X45" s="86"/>
      <c r="Y45" s="89">
        <f>IF(H45="",0,1)</f>
        <v>0</v>
      </c>
    </row>
    <row r="46" spans="1:25" s="4" customFormat="1" ht="15" customHeight="1" x14ac:dyDescent="0.2">
      <c r="A46" s="5"/>
      <c r="B46" s="33"/>
      <c r="C46" s="229" t="s">
        <v>87</v>
      </c>
      <c r="D46" s="198"/>
      <c r="E46" s="198"/>
      <c r="F46" s="198"/>
      <c r="G46" s="198"/>
      <c r="H46" s="198"/>
      <c r="I46" s="198"/>
      <c r="J46" s="198"/>
      <c r="K46" s="198"/>
      <c r="L46" s="198"/>
      <c r="M46" s="198"/>
      <c r="N46" s="293"/>
      <c r="O46" s="293"/>
      <c r="P46" s="293"/>
      <c r="Q46" s="85"/>
      <c r="R46" s="85"/>
      <c r="S46" s="85"/>
      <c r="T46" s="85"/>
      <c r="U46" s="85"/>
      <c r="V46" s="85"/>
      <c r="W46" s="85"/>
      <c r="X46" s="86"/>
      <c r="Y46" s="87"/>
    </row>
    <row r="47" spans="1:25" s="4" customFormat="1" ht="15" customHeight="1" x14ac:dyDescent="0.2">
      <c r="A47" s="5"/>
      <c r="B47" s="33"/>
      <c r="C47" s="85"/>
      <c r="D47" s="85"/>
      <c r="E47" s="85"/>
      <c r="F47" s="85"/>
      <c r="G47" s="85"/>
      <c r="H47" s="85"/>
      <c r="I47" s="85"/>
      <c r="J47" s="293"/>
      <c r="K47" s="293"/>
      <c r="L47" s="293"/>
      <c r="M47" s="293"/>
      <c r="N47" s="293"/>
      <c r="O47" s="293"/>
      <c r="P47" s="344" t="str">
        <f>IF(Y48=0,"You will not be able to proceed until you have provided the required inputs on this page","")</f>
        <v>You will not be able to proceed until you have provided the required inputs on this page</v>
      </c>
      <c r="Q47" s="344"/>
      <c r="R47" s="344"/>
      <c r="S47" s="344"/>
      <c r="T47" s="344"/>
      <c r="U47" s="344"/>
      <c r="V47" s="344"/>
      <c r="W47" s="116"/>
      <c r="X47" s="86"/>
      <c r="Y47" s="87"/>
    </row>
    <row r="48" spans="1:25" s="4" customFormat="1" ht="15" customHeight="1" x14ac:dyDescent="0.25">
      <c r="A48" s="5"/>
      <c r="B48" s="33"/>
      <c r="C48" s="185" t="s">
        <v>51</v>
      </c>
      <c r="D48" s="85"/>
      <c r="E48" s="85"/>
      <c r="F48" s="85"/>
      <c r="G48" s="85"/>
      <c r="H48" s="85"/>
      <c r="I48" s="85"/>
      <c r="J48" s="23"/>
      <c r="K48" s="23"/>
      <c r="L48" s="343" t="str">
        <f>IF(Y48=0,HYPERLINK("#Add_Instructions!P47","            Start            "),HYPERLINK("#General!A1","            Start            "))</f>
        <v xml:space="preserve">            Start            </v>
      </c>
      <c r="M48" s="343"/>
      <c r="N48" s="343"/>
      <c r="O48" s="69"/>
      <c r="P48" s="344"/>
      <c r="Q48" s="344"/>
      <c r="R48" s="344"/>
      <c r="S48" s="344"/>
      <c r="T48" s="344"/>
      <c r="U48" s="344"/>
      <c r="V48" s="344"/>
      <c r="W48" s="116"/>
      <c r="X48" s="115"/>
      <c r="Y48" s="95">
        <f>IF(OR(Y37=0,Y39=0,Y41=0,Y43=0,Y45=0),0,1)</f>
        <v>0</v>
      </c>
    </row>
    <row r="49" spans="1:25" s="4" customFormat="1" ht="15" customHeight="1" x14ac:dyDescent="0.25">
      <c r="A49" s="5"/>
      <c r="B49" s="35"/>
      <c r="C49" s="36"/>
      <c r="D49" s="37"/>
      <c r="E49" s="37"/>
      <c r="F49" s="37"/>
      <c r="G49" s="37"/>
      <c r="H49" s="37"/>
      <c r="I49" s="37"/>
      <c r="J49" s="37"/>
      <c r="K49" s="37"/>
      <c r="L49" s="37"/>
      <c r="M49" s="37"/>
      <c r="N49" s="37"/>
      <c r="O49" s="37"/>
      <c r="P49" s="37"/>
      <c r="Q49" s="37"/>
      <c r="R49" s="37"/>
      <c r="S49" s="37"/>
      <c r="T49" s="37"/>
      <c r="U49" s="37"/>
      <c r="V49" s="37"/>
      <c r="W49" s="38"/>
      <c r="X49" s="39"/>
      <c r="Y49" s="87"/>
    </row>
  </sheetData>
  <sheetProtection algorithmName="SHA-512" hashValue="PdZvUXtkNwp+eHMri1tLasJ/gmUNUtP/0H01vl2LtWpaVO8HAintYAVghe+YwxbJdbirWo/B8tB/0obbLmnf8g==" saltValue="CXCynmigSC7JZCdnLspX3A==" spinCount="100000" sheet="1" objects="1" scenarios="1"/>
  <mergeCells count="33">
    <mergeCell ref="AA28:AA29"/>
    <mergeCell ref="C28:W28"/>
    <mergeCell ref="H16:L20"/>
    <mergeCell ref="N16:R20"/>
    <mergeCell ref="H30:V30"/>
    <mergeCell ref="C25:W25"/>
    <mergeCell ref="C22:W23"/>
    <mergeCell ref="C16:F20"/>
    <mergeCell ref="C30:G30"/>
    <mergeCell ref="T16:W20"/>
    <mergeCell ref="C31:G31"/>
    <mergeCell ref="H41:V41"/>
    <mergeCell ref="C37:G37"/>
    <mergeCell ref="C33:G33"/>
    <mergeCell ref="C32:G32"/>
    <mergeCell ref="H31:V31"/>
    <mergeCell ref="H32:V32"/>
    <mergeCell ref="H39:V39"/>
    <mergeCell ref="B2:X2"/>
    <mergeCell ref="C14:F15"/>
    <mergeCell ref="H14:L15"/>
    <mergeCell ref="N14:R15"/>
    <mergeCell ref="T14:W15"/>
    <mergeCell ref="C6:W6"/>
    <mergeCell ref="C8:W13"/>
    <mergeCell ref="L48:N48"/>
    <mergeCell ref="P47:V48"/>
    <mergeCell ref="H34:V34"/>
    <mergeCell ref="H45:V45"/>
    <mergeCell ref="H33:V33"/>
    <mergeCell ref="H43:V43"/>
    <mergeCell ref="H37:V37"/>
    <mergeCell ref="C35:M35"/>
  </mergeCells>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ignoredErrors>
    <ignoredError sqref="Y37 Y39 Y43 Y45 Y41 Y48" unlockedFormula="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AQ22"/>
  <sheetViews>
    <sheetView showGridLines="0" showRowColHeaders="0" zoomScaleNormal="100" workbookViewId="0">
      <selection activeCell="C18" sqref="C18"/>
    </sheetView>
  </sheetViews>
  <sheetFormatPr defaultRowHeight="15" customHeight="1" x14ac:dyDescent="0.25"/>
  <cols>
    <col min="1" max="2" width="3.7109375" customWidth="1"/>
    <col min="3" max="4" width="7.85546875" customWidth="1"/>
    <col min="5" max="5" width="6.28515625" customWidth="1"/>
    <col min="6" max="6" width="7.85546875" customWidth="1"/>
    <col min="7" max="7" width="3.7109375" customWidth="1"/>
    <col min="8" max="9" width="7.85546875" customWidth="1"/>
    <col min="10" max="12" width="6.28515625" customWidth="1"/>
    <col min="13" max="13" width="5.28515625" customWidth="1"/>
    <col min="14" max="14" width="3.7109375" customWidth="1"/>
    <col min="15" max="15" width="5.28515625" customWidth="1"/>
    <col min="16" max="16" width="7.85546875" customWidth="1"/>
    <col min="17" max="17" width="6.28515625" customWidth="1"/>
    <col min="18" max="18" width="7.85546875" customWidth="1"/>
    <col min="19" max="19" width="3.7109375" customWidth="1"/>
    <col min="20" max="20" width="6.85546875" customWidth="1"/>
    <col min="21" max="21" width="7.85546875" customWidth="1"/>
    <col min="22" max="22" width="6.28515625" customWidth="1"/>
    <col min="23" max="23" width="7.85546875" customWidth="1"/>
    <col min="24" max="24" width="8.7109375" customWidth="1"/>
    <col min="25" max="25" width="10" customWidth="1"/>
    <col min="26" max="26" width="2.140625" hidden="1" customWidth="1"/>
  </cols>
  <sheetData>
    <row r="1" spans="1:43" s="43" customFormat="1" ht="15" customHeight="1" x14ac:dyDescent="0.2">
      <c r="H1" s="92"/>
      <c r="I1" s="92"/>
      <c r="J1" s="92"/>
      <c r="K1" s="92"/>
      <c r="L1" s="92"/>
      <c r="M1" s="92"/>
      <c r="N1" s="92"/>
      <c r="O1" s="92"/>
      <c r="P1" s="92"/>
      <c r="Q1" s="92"/>
      <c r="R1" s="92"/>
      <c r="S1" s="92"/>
      <c r="T1" s="92"/>
      <c r="U1" s="92"/>
      <c r="V1" s="92"/>
      <c r="Y1" s="225"/>
      <c r="Z1" s="92"/>
    </row>
    <row r="2" spans="1:43" s="66" customFormat="1" ht="20.100000000000001" customHeight="1" x14ac:dyDescent="0.25">
      <c r="A2" s="65"/>
      <c r="B2" s="336" t="s">
        <v>113</v>
      </c>
      <c r="C2" s="336"/>
      <c r="D2" s="336"/>
      <c r="E2" s="336"/>
      <c r="F2" s="336"/>
      <c r="G2" s="336"/>
      <c r="H2" s="336"/>
      <c r="I2" s="336"/>
      <c r="J2" s="336"/>
      <c r="K2" s="336"/>
      <c r="L2" s="336"/>
      <c r="M2" s="336"/>
      <c r="N2" s="336"/>
      <c r="O2" s="336"/>
      <c r="P2" s="336"/>
      <c r="Q2" s="336"/>
      <c r="R2" s="336"/>
      <c r="S2" s="336"/>
      <c r="T2" s="336"/>
      <c r="U2" s="336"/>
      <c r="V2" s="336"/>
      <c r="W2" s="336"/>
      <c r="X2" s="336"/>
      <c r="Y2" s="336"/>
      <c r="Z2" s="76"/>
      <c r="AA2" s="59"/>
      <c r="AB2" s="59"/>
      <c r="AC2" s="59"/>
      <c r="AD2" s="59"/>
      <c r="AE2" s="59"/>
      <c r="AF2" s="59"/>
      <c r="AG2" s="59"/>
      <c r="AH2" s="59"/>
      <c r="AI2" s="59"/>
      <c r="AJ2" s="59"/>
      <c r="AK2" s="59"/>
      <c r="AL2" s="59"/>
      <c r="AM2" s="59"/>
      <c r="AN2" s="59"/>
      <c r="AO2" s="59"/>
      <c r="AP2" s="59"/>
      <c r="AQ2" s="59"/>
    </row>
    <row r="3" spans="1:43" s="212" customFormat="1" ht="15" customHeight="1" x14ac:dyDescent="0.25">
      <c r="B3" s="77"/>
      <c r="C3" s="78"/>
      <c r="D3" s="77"/>
      <c r="E3" s="77"/>
      <c r="F3" s="79"/>
      <c r="G3" s="79"/>
      <c r="H3" s="79"/>
      <c r="I3" s="79"/>
      <c r="J3" s="79"/>
      <c r="K3" s="79"/>
      <c r="L3" s="79"/>
      <c r="M3" s="79"/>
      <c r="N3" s="79"/>
      <c r="O3" s="79"/>
      <c r="P3" s="79"/>
      <c r="Q3" s="79"/>
      <c r="R3" s="79"/>
      <c r="S3" s="79"/>
      <c r="T3" s="79"/>
      <c r="U3" s="79"/>
      <c r="V3" s="79"/>
      <c r="W3" s="79"/>
      <c r="X3" s="79"/>
      <c r="Y3" s="79"/>
      <c r="Z3" s="76"/>
      <c r="AA3" s="76"/>
      <c r="AB3" s="76"/>
      <c r="AC3" s="76"/>
      <c r="AD3" s="76"/>
      <c r="AE3" s="76"/>
      <c r="AF3" s="76"/>
      <c r="AG3" s="76"/>
      <c r="AH3" s="76"/>
      <c r="AI3" s="76"/>
      <c r="AJ3" s="76"/>
      <c r="AK3" s="76"/>
      <c r="AL3" s="76"/>
      <c r="AM3" s="76"/>
      <c r="AN3" s="76"/>
      <c r="AO3" s="76"/>
      <c r="AP3" s="76"/>
      <c r="AQ3" s="76"/>
    </row>
    <row r="4" spans="1:43" s="43" customFormat="1" ht="15" customHeight="1" x14ac:dyDescent="0.2">
      <c r="B4" s="53"/>
      <c r="C4" s="53"/>
      <c r="D4" s="52"/>
      <c r="E4" s="52"/>
      <c r="F4" s="52"/>
      <c r="G4" s="52"/>
      <c r="H4" s="52"/>
      <c r="I4" s="52"/>
      <c r="J4" s="52"/>
      <c r="K4" s="52"/>
      <c r="L4" s="52"/>
      <c r="M4" s="52"/>
      <c r="N4" s="52"/>
      <c r="O4" s="52"/>
      <c r="P4" s="52"/>
      <c r="Q4" s="52"/>
      <c r="R4" s="52"/>
      <c r="S4" s="52"/>
      <c r="T4" s="52"/>
      <c r="U4" s="52"/>
      <c r="V4" s="52"/>
      <c r="W4" s="52"/>
      <c r="X4" s="53"/>
      <c r="Y4" s="225"/>
      <c r="Z4" s="92"/>
    </row>
    <row r="5" spans="1:43" s="43" customFormat="1" ht="15" customHeight="1" x14ac:dyDescent="0.2">
      <c r="B5" s="53"/>
      <c r="C5" s="53" t="s">
        <v>30</v>
      </c>
      <c r="D5" s="197"/>
      <c r="E5" s="197"/>
      <c r="F5" s="197"/>
      <c r="G5" s="197"/>
      <c r="H5" s="197"/>
      <c r="I5" s="197"/>
      <c r="J5" s="197"/>
      <c r="K5" s="197"/>
      <c r="L5" s="197"/>
      <c r="M5" s="197"/>
      <c r="N5" s="197"/>
      <c r="O5" s="197"/>
      <c r="P5" s="197"/>
      <c r="Q5" s="197"/>
      <c r="R5" s="197"/>
      <c r="S5" s="197"/>
      <c r="T5" s="197"/>
      <c r="U5" s="197"/>
      <c r="V5" s="197"/>
      <c r="W5" s="197"/>
      <c r="X5" s="197"/>
      <c r="Y5" s="225"/>
      <c r="Z5" s="92"/>
    </row>
    <row r="6" spans="1:43" s="43" customFormat="1" ht="15" customHeight="1" x14ac:dyDescent="0.2">
      <c r="B6" s="53"/>
      <c r="C6" s="197"/>
      <c r="D6" s="197"/>
      <c r="E6" s="197"/>
      <c r="F6" s="197"/>
      <c r="G6" s="197"/>
      <c r="H6" s="197"/>
      <c r="I6" s="197"/>
      <c r="J6" s="197"/>
      <c r="K6" s="197"/>
      <c r="L6" s="197"/>
      <c r="M6" s="197"/>
      <c r="N6" s="197"/>
      <c r="O6" s="197"/>
      <c r="P6" s="197"/>
      <c r="Q6" s="197"/>
      <c r="R6" s="197"/>
      <c r="S6" s="197"/>
      <c r="T6" s="197"/>
      <c r="U6" s="197"/>
      <c r="V6" s="197"/>
      <c r="W6" s="197"/>
      <c r="X6" s="197"/>
      <c r="Y6" s="225"/>
      <c r="Z6" s="92"/>
    </row>
    <row r="7" spans="1:43" s="43" customFormat="1" ht="15" customHeight="1" x14ac:dyDescent="0.2">
      <c r="B7" s="53"/>
      <c r="C7" s="27">
        <f>ControlP!B4</f>
        <v>1</v>
      </c>
      <c r="D7" s="356" t="s">
        <v>81</v>
      </c>
      <c r="E7" s="356"/>
      <c r="F7" s="356"/>
      <c r="G7" s="356"/>
      <c r="H7" s="356"/>
      <c r="I7" s="356"/>
      <c r="J7" s="356"/>
      <c r="K7" s="356"/>
      <c r="L7" s="356"/>
      <c r="M7" s="356"/>
      <c r="N7" s="356"/>
      <c r="O7" s="356"/>
      <c r="P7" s="356"/>
      <c r="Q7" s="356"/>
      <c r="R7" s="356"/>
      <c r="S7" s="356"/>
      <c r="T7" s="356"/>
      <c r="U7" s="356"/>
      <c r="V7" s="356"/>
      <c r="W7" s="356"/>
      <c r="X7" s="356"/>
      <c r="Y7" s="225"/>
      <c r="Z7" s="92"/>
    </row>
    <row r="8" spans="1:43" s="198" customFormat="1" ht="21.75" customHeight="1" x14ac:dyDescent="0.25">
      <c r="A8" s="202"/>
      <c r="B8" s="44"/>
      <c r="C8" s="45"/>
      <c r="D8" s="45"/>
      <c r="E8" s="46"/>
      <c r="F8" s="46"/>
      <c r="G8" s="46"/>
      <c r="H8" s="46"/>
      <c r="I8" s="46"/>
      <c r="J8" s="46"/>
      <c r="K8" s="46"/>
      <c r="L8" s="46"/>
      <c r="M8" s="47"/>
      <c r="N8" s="48"/>
      <c r="Z8" s="89">
        <v>0</v>
      </c>
    </row>
    <row r="9" spans="1:43" s="198" customFormat="1" x14ac:dyDescent="0.25">
      <c r="A9" s="202"/>
      <c r="B9" s="44"/>
      <c r="C9" s="45"/>
      <c r="D9" s="45"/>
      <c r="E9" s="46"/>
      <c r="F9" s="46"/>
      <c r="G9" s="46"/>
      <c r="H9" s="46"/>
      <c r="I9" s="46"/>
      <c r="J9" s="46"/>
      <c r="K9" s="46"/>
      <c r="L9" s="46"/>
      <c r="M9" s="47"/>
      <c r="N9" s="48"/>
      <c r="Y9" s="89"/>
      <c r="Z9" s="93"/>
    </row>
    <row r="10" spans="1:43" s="43" customFormat="1" ht="15" customHeight="1" x14ac:dyDescent="0.2">
      <c r="B10" s="53"/>
      <c r="C10" s="197"/>
      <c r="D10" s="197"/>
      <c r="E10" s="197"/>
      <c r="F10" s="197"/>
      <c r="G10" s="197"/>
      <c r="H10" s="197"/>
      <c r="I10" s="197"/>
      <c r="J10" s="197"/>
      <c r="K10" s="197"/>
      <c r="L10" s="197"/>
      <c r="M10" s="197"/>
      <c r="N10" s="197"/>
      <c r="O10" s="197"/>
      <c r="P10" s="197"/>
      <c r="Q10" s="197"/>
      <c r="R10" s="197"/>
      <c r="S10" s="197"/>
      <c r="T10" s="197"/>
      <c r="U10" s="197"/>
      <c r="V10" s="197"/>
      <c r="W10" s="197"/>
      <c r="X10" s="197"/>
      <c r="Y10" s="94"/>
      <c r="Z10" s="92"/>
    </row>
    <row r="11" spans="1:43" s="43" customFormat="1" ht="15" customHeight="1" x14ac:dyDescent="0.2">
      <c r="B11" s="53"/>
      <c r="C11" s="27">
        <f>ControlP!B5</f>
        <v>2</v>
      </c>
      <c r="D11" s="379" t="str">
        <f>ControlP!C5</f>
        <v>My business imports goods with GST suspended / deferred, or imports on behalf of overseas principals.</v>
      </c>
      <c r="E11" s="379"/>
      <c r="F11" s="379"/>
      <c r="G11" s="379"/>
      <c r="H11" s="379"/>
      <c r="I11" s="379"/>
      <c r="J11" s="379"/>
      <c r="K11" s="379"/>
      <c r="L11" s="379"/>
      <c r="M11" s="379"/>
      <c r="N11" s="379"/>
      <c r="O11" s="379"/>
      <c r="P11" s="379"/>
      <c r="Q11" s="379"/>
      <c r="R11" s="379"/>
      <c r="S11" s="379"/>
      <c r="T11" s="379"/>
      <c r="U11" s="379"/>
      <c r="V11" s="379"/>
      <c r="W11" s="379"/>
      <c r="X11" s="53"/>
      <c r="Y11" s="94"/>
      <c r="Z11" s="92"/>
    </row>
    <row r="12" spans="1:43" s="43" customFormat="1" ht="20.100000000000001" customHeight="1" x14ac:dyDescent="0.2">
      <c r="B12" s="53"/>
      <c r="C12" s="27"/>
      <c r="D12" s="199"/>
      <c r="E12" s="199"/>
      <c r="F12" s="199"/>
      <c r="G12" s="199"/>
      <c r="H12" s="199"/>
      <c r="I12" s="199"/>
      <c r="J12" s="199"/>
      <c r="K12" s="199"/>
      <c r="L12" s="199"/>
      <c r="M12" s="199"/>
      <c r="N12" s="199"/>
      <c r="O12" s="199"/>
      <c r="P12" s="199"/>
      <c r="Q12" s="199"/>
      <c r="R12" s="199"/>
      <c r="S12" s="199"/>
      <c r="T12" s="199"/>
      <c r="U12" s="199"/>
      <c r="V12" s="199"/>
      <c r="W12" s="199"/>
      <c r="X12" s="53"/>
      <c r="Y12" s="225"/>
      <c r="Z12" s="94">
        <v>0</v>
      </c>
    </row>
    <row r="13" spans="1:43" s="43" customFormat="1" ht="14.25" x14ac:dyDescent="0.2">
      <c r="B13" s="53"/>
      <c r="C13" s="27"/>
      <c r="D13" s="199"/>
      <c r="E13" s="199"/>
      <c r="F13" s="199"/>
      <c r="G13" s="199"/>
      <c r="H13" s="199"/>
      <c r="I13" s="199"/>
      <c r="J13" s="199"/>
      <c r="K13" s="199"/>
      <c r="L13" s="199"/>
      <c r="M13" s="199"/>
      <c r="N13" s="199"/>
      <c r="O13" s="199"/>
      <c r="P13" s="199"/>
      <c r="Q13" s="199"/>
      <c r="R13" s="199"/>
      <c r="S13" s="199"/>
      <c r="T13" s="199"/>
      <c r="U13" s="199"/>
      <c r="V13" s="199"/>
      <c r="W13" s="199"/>
      <c r="X13" s="53"/>
      <c r="Y13" s="94"/>
      <c r="Z13" s="92"/>
    </row>
    <row r="14" spans="1:43" s="43" customFormat="1" ht="14.25" x14ac:dyDescent="0.2">
      <c r="B14" s="53"/>
      <c r="C14" s="27"/>
      <c r="D14" s="199"/>
      <c r="E14" s="199"/>
      <c r="F14" s="199"/>
      <c r="G14" s="199"/>
      <c r="H14" s="199"/>
      <c r="I14" s="199"/>
      <c r="J14" s="199"/>
      <c r="K14" s="199"/>
      <c r="L14" s="199"/>
      <c r="M14" s="199"/>
      <c r="N14" s="199"/>
      <c r="O14" s="199"/>
      <c r="P14" s="199"/>
      <c r="Q14" s="199"/>
      <c r="R14" s="199"/>
      <c r="S14" s="199"/>
      <c r="T14" s="199"/>
      <c r="U14" s="199"/>
      <c r="V14" s="199"/>
      <c r="W14" s="199"/>
      <c r="X14" s="53"/>
      <c r="Y14" s="94"/>
      <c r="Z14" s="92"/>
    </row>
    <row r="15" spans="1:43" s="43" customFormat="1" ht="14.25" x14ac:dyDescent="0.2">
      <c r="B15" s="53"/>
      <c r="C15" s="379" t="s">
        <v>71</v>
      </c>
      <c r="D15" s="379"/>
      <c r="E15" s="379"/>
      <c r="F15" s="379"/>
      <c r="G15" s="379"/>
      <c r="H15" s="379"/>
      <c r="I15" s="379"/>
      <c r="J15" s="379"/>
      <c r="K15" s="379"/>
      <c r="L15" s="379"/>
      <c r="M15" s="379"/>
      <c r="N15" s="379"/>
      <c r="O15" s="379"/>
      <c r="P15" s="379"/>
      <c r="Q15" s="379"/>
      <c r="R15" s="379"/>
      <c r="S15" s="379"/>
      <c r="T15" s="379"/>
      <c r="U15" s="379"/>
      <c r="V15" s="379"/>
      <c r="W15" s="379"/>
      <c r="X15" s="53"/>
      <c r="Y15" s="94"/>
      <c r="Z15" s="92"/>
    </row>
    <row r="16" spans="1:43" s="43" customFormat="1" ht="20.100000000000001" customHeight="1" x14ac:dyDescent="0.2">
      <c r="B16" s="53"/>
      <c r="C16" s="27"/>
      <c r="D16" s="7"/>
      <c r="E16" s="7"/>
      <c r="F16" s="7"/>
      <c r="G16" s="199"/>
      <c r="H16" s="199"/>
      <c r="I16" s="199"/>
      <c r="J16" s="199"/>
      <c r="K16" s="199"/>
      <c r="L16" s="199"/>
      <c r="M16" s="199"/>
      <c r="N16" s="199"/>
      <c r="O16" s="199"/>
      <c r="P16" s="199"/>
      <c r="Q16" s="199"/>
      <c r="R16" s="199"/>
      <c r="S16" s="199"/>
      <c r="T16" s="199"/>
      <c r="U16" s="199"/>
      <c r="V16" s="199"/>
      <c r="W16" s="199"/>
      <c r="X16" s="53"/>
      <c r="Y16" s="225"/>
      <c r="Z16" s="94">
        <v>0</v>
      </c>
    </row>
    <row r="17" spans="1:26" s="43" customFormat="1" ht="20.100000000000001" customHeight="1" x14ac:dyDescent="0.2">
      <c r="B17" s="53"/>
      <c r="C17" s="27"/>
      <c r="D17" s="351"/>
      <c r="E17" s="351"/>
      <c r="F17" s="199"/>
      <c r="G17" s="199"/>
      <c r="H17" s="199"/>
      <c r="I17" s="199"/>
      <c r="J17" s="199"/>
      <c r="K17" s="199"/>
      <c r="L17" s="199"/>
      <c r="M17" s="199"/>
      <c r="N17" s="199"/>
      <c r="O17" s="199"/>
      <c r="P17" s="199"/>
      <c r="Q17" s="199"/>
      <c r="R17" s="199"/>
      <c r="S17" s="199"/>
      <c r="T17" s="199"/>
      <c r="U17" s="199"/>
      <c r="V17" s="199"/>
      <c r="W17" s="199"/>
      <c r="X17" s="53"/>
      <c r="Y17" s="94"/>
      <c r="Z17" s="92"/>
    </row>
    <row r="18" spans="1:26" s="43" customFormat="1" ht="20.100000000000001" customHeight="1" x14ac:dyDescent="0.2">
      <c r="B18" s="53"/>
      <c r="C18" s="27"/>
      <c r="D18" s="380"/>
      <c r="E18" s="380"/>
      <c r="F18" s="199"/>
      <c r="G18" s="199"/>
      <c r="H18" s="199"/>
      <c r="I18" s="199"/>
      <c r="J18" s="199"/>
      <c r="K18" s="329"/>
      <c r="L18" s="199"/>
      <c r="M18" s="199"/>
      <c r="N18" s="199"/>
      <c r="O18" s="199"/>
      <c r="P18" s="199"/>
      <c r="Q18" s="199"/>
      <c r="R18" s="199"/>
      <c r="S18" s="199"/>
      <c r="T18" s="199"/>
      <c r="U18" s="199"/>
      <c r="V18" s="199"/>
      <c r="W18" s="199"/>
      <c r="X18" s="53"/>
      <c r="Y18" s="94"/>
      <c r="Z18" s="92"/>
    </row>
    <row r="19" spans="1:26" s="43" customFormat="1" ht="20.100000000000001" customHeight="1" x14ac:dyDescent="0.2">
      <c r="B19" s="53"/>
      <c r="C19" s="27"/>
      <c r="D19" s="380"/>
      <c r="E19" s="380"/>
      <c r="F19" s="199"/>
      <c r="G19" s="199"/>
      <c r="H19" s="199"/>
      <c r="I19" s="199"/>
      <c r="J19" s="199"/>
      <c r="K19" s="199"/>
      <c r="L19" s="199"/>
      <c r="M19" s="199"/>
      <c r="N19" s="199"/>
      <c r="O19" s="199"/>
      <c r="P19" s="199"/>
      <c r="Q19" s="381" t="str">
        <f>IF(Z20=0,"You will not be able to proceed until you have provided the required inputs on this page","")</f>
        <v>You will not be able to proceed until you have provided the required inputs on this page</v>
      </c>
      <c r="R19" s="381"/>
      <c r="S19" s="381"/>
      <c r="T19" s="381"/>
      <c r="U19" s="381"/>
      <c r="V19" s="381"/>
      <c r="W19" s="381"/>
      <c r="X19" s="381"/>
      <c r="Y19" s="139"/>
      <c r="Z19" s="92"/>
    </row>
    <row r="20" spans="1:26" s="7" customFormat="1" ht="15" customHeight="1" x14ac:dyDescent="0.25">
      <c r="A20" s="195"/>
      <c r="B20" s="195"/>
      <c r="C20" s="15"/>
      <c r="D20" s="21"/>
      <c r="E20" s="21"/>
      <c r="F20" s="200"/>
      <c r="G20" s="200"/>
      <c r="H20" s="200"/>
      <c r="I20" s="200"/>
      <c r="J20" s="200"/>
      <c r="K20" s="200"/>
      <c r="L20" s="200"/>
      <c r="M20" s="377" t="str">
        <f>IF(Z20=0,HYPERLINK("#General!Q19","            Next            "),IF(Z16=1,HYPERLINK("#People!A1","            Next            "),IF(Z16=2,HYPERLINK("#RecordK!A1","            Next            "),IF(Z16=3,HYPERLINK("#InternalC!A1","            Next            "),IF(AND(Z16=4,Z12=1),HYPERLINK("#Systems!A1","            Next            "),IF(AND(Z16=4,Z12=2),HYPERLINK("#Systems1!A1","            Next            ")))))))</f>
        <v xml:space="preserve">            Next            </v>
      </c>
      <c r="N20" s="378"/>
      <c r="O20" s="378"/>
      <c r="P20" s="200"/>
      <c r="Q20" s="381"/>
      <c r="R20" s="381"/>
      <c r="S20" s="381"/>
      <c r="T20" s="381"/>
      <c r="U20" s="381"/>
      <c r="V20" s="381"/>
      <c r="W20" s="381"/>
      <c r="X20" s="381"/>
      <c r="Y20" s="139"/>
      <c r="Z20" s="95">
        <f>IF(OR(Z8=0,Z12=0,Z16=0),0,1)</f>
        <v>0</v>
      </c>
    </row>
    <row r="21" spans="1:26" s="7" customFormat="1" ht="15" customHeight="1" x14ac:dyDescent="0.25">
      <c r="A21" s="195"/>
      <c r="B21" s="195"/>
      <c r="C21" s="15"/>
      <c r="D21" s="22"/>
      <c r="E21" s="22"/>
      <c r="F21" s="22"/>
      <c r="G21" s="22"/>
      <c r="H21" s="22"/>
      <c r="I21" s="22"/>
      <c r="J21" s="22"/>
      <c r="K21" s="22"/>
      <c r="L21" s="22"/>
      <c r="M21" s="22"/>
      <c r="N21" s="22"/>
      <c r="O21" s="22"/>
      <c r="P21" s="22"/>
      <c r="Q21" s="22"/>
      <c r="R21" s="22"/>
      <c r="S21" s="22"/>
      <c r="T21" s="22"/>
      <c r="U21" s="22"/>
      <c r="V21" s="22"/>
      <c r="W21" s="224"/>
      <c r="Y21" s="95"/>
      <c r="Z21" s="96"/>
    </row>
    <row r="22" spans="1:26" s="7" customFormat="1" ht="15" customHeight="1" x14ac:dyDescent="0.25">
      <c r="A22" s="195"/>
      <c r="B22" s="195"/>
      <c r="C22" s="15"/>
      <c r="D22" s="22"/>
      <c r="F22" s="22"/>
      <c r="H22" s="22"/>
      <c r="I22" s="22"/>
      <c r="J22" s="22"/>
      <c r="K22" s="22"/>
      <c r="L22" s="22"/>
      <c r="M22" s="22"/>
      <c r="N22" s="22"/>
      <c r="O22" s="22"/>
      <c r="P22" s="22"/>
      <c r="Q22" s="22"/>
      <c r="R22" s="22"/>
      <c r="S22" s="22"/>
      <c r="T22" s="22"/>
      <c r="U22" s="22"/>
      <c r="V22" s="22"/>
      <c r="W22" s="224"/>
      <c r="Y22" s="95"/>
      <c r="Z22" s="96"/>
    </row>
  </sheetData>
  <sheetProtection algorithmName="SHA-512" hashValue="9+PPd4Z0pKi8mh5A4e65beob0uWe2uaERzWZ+H3qhZxlMGIwhwlicslraUurOOvincSa7A1a3zQzR7hTloCQeQ==" saltValue="L9C60vjLLwQCp0YhYwSz5A==" spinCount="100000" sheet="1" objects="1" scenarios="1"/>
  <mergeCells count="9">
    <mergeCell ref="B2:Y2"/>
    <mergeCell ref="M20:O20"/>
    <mergeCell ref="C15:W15"/>
    <mergeCell ref="D17:E17"/>
    <mergeCell ref="D18:E18"/>
    <mergeCell ref="D19:E19"/>
    <mergeCell ref="D11:W11"/>
    <mergeCell ref="Q19:X20"/>
    <mergeCell ref="D7:X7"/>
  </mergeCells>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ignoredErrors>
    <ignoredError sqref="Z20" unlocked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21505" r:id="rId3" name="Option Button 1">
              <controlPr defaultSize="0" autoFill="0" autoLine="0" autoPict="0">
                <anchor moveWithCells="1" sizeWithCells="1">
                  <from>
                    <xdr:col>4</xdr:col>
                    <xdr:colOff>19050</xdr:colOff>
                    <xdr:row>7</xdr:row>
                    <xdr:rowOff>0</xdr:rowOff>
                  </from>
                  <to>
                    <xdr:col>5</xdr:col>
                    <xdr:colOff>0</xdr:colOff>
                    <xdr:row>7</xdr:row>
                    <xdr:rowOff>161925</xdr:rowOff>
                  </to>
                </anchor>
              </controlPr>
            </control>
          </mc:Choice>
        </mc:AlternateContent>
        <mc:AlternateContent xmlns:mc="http://schemas.openxmlformats.org/markup-compatibility/2006">
          <mc:Choice Requires="x14">
            <control shapeId="21506" r:id="rId4" name="Group Box 2">
              <controlPr defaultSize="0" autoFill="0" autoPict="0">
                <anchor moveWithCells="1">
                  <from>
                    <xdr:col>1</xdr:col>
                    <xdr:colOff>0</xdr:colOff>
                    <xdr:row>3</xdr:row>
                    <xdr:rowOff>0</xdr:rowOff>
                  </from>
                  <to>
                    <xdr:col>25</xdr:col>
                    <xdr:colOff>0</xdr:colOff>
                    <xdr:row>9</xdr:row>
                    <xdr:rowOff>0</xdr:rowOff>
                  </to>
                </anchor>
              </controlPr>
            </control>
          </mc:Choice>
        </mc:AlternateContent>
        <mc:AlternateContent xmlns:mc="http://schemas.openxmlformats.org/markup-compatibility/2006">
          <mc:Choice Requires="x14">
            <control shapeId="21507" r:id="rId5" name="Option Button 3">
              <controlPr defaultSize="0" autoFill="0" autoLine="0" autoPict="0">
                <anchor moveWithCells="1" sizeWithCells="1">
                  <from>
                    <xdr:col>8</xdr:col>
                    <xdr:colOff>228600</xdr:colOff>
                    <xdr:row>7</xdr:row>
                    <xdr:rowOff>0</xdr:rowOff>
                  </from>
                  <to>
                    <xdr:col>9</xdr:col>
                    <xdr:colOff>28575</xdr:colOff>
                    <xdr:row>7</xdr:row>
                    <xdr:rowOff>161925</xdr:rowOff>
                  </to>
                </anchor>
              </controlPr>
            </control>
          </mc:Choice>
        </mc:AlternateContent>
        <mc:AlternateContent xmlns:mc="http://schemas.openxmlformats.org/markup-compatibility/2006">
          <mc:Choice Requires="x14">
            <control shapeId="21508" r:id="rId6" name="Group Box 4">
              <controlPr defaultSize="0" autoFill="0" autoPict="0">
                <anchor moveWithCells="1">
                  <from>
                    <xdr:col>1</xdr:col>
                    <xdr:colOff>0</xdr:colOff>
                    <xdr:row>9</xdr:row>
                    <xdr:rowOff>0</xdr:rowOff>
                  </from>
                  <to>
                    <xdr:col>25</xdr:col>
                    <xdr:colOff>0</xdr:colOff>
                    <xdr:row>13</xdr:row>
                    <xdr:rowOff>0</xdr:rowOff>
                  </to>
                </anchor>
              </controlPr>
            </control>
          </mc:Choice>
        </mc:AlternateContent>
        <mc:AlternateContent xmlns:mc="http://schemas.openxmlformats.org/markup-compatibility/2006">
          <mc:Choice Requires="x14">
            <control shapeId="21517" r:id="rId7" name="Option Button 13">
              <controlPr defaultSize="0" autoFill="0" autoLine="0" autoPict="0">
                <anchor moveWithCells="1" sizeWithCells="1">
                  <from>
                    <xdr:col>4</xdr:col>
                    <xdr:colOff>19050</xdr:colOff>
                    <xdr:row>11</xdr:row>
                    <xdr:rowOff>9525</xdr:rowOff>
                  </from>
                  <to>
                    <xdr:col>5</xdr:col>
                    <xdr:colOff>0</xdr:colOff>
                    <xdr:row>11</xdr:row>
                    <xdr:rowOff>171450</xdr:rowOff>
                  </to>
                </anchor>
              </controlPr>
            </control>
          </mc:Choice>
        </mc:AlternateContent>
        <mc:AlternateContent xmlns:mc="http://schemas.openxmlformats.org/markup-compatibility/2006">
          <mc:Choice Requires="x14">
            <control shapeId="21518" r:id="rId8" name="Option Button 14">
              <controlPr defaultSize="0" autoFill="0" autoLine="0" autoPict="0">
                <anchor moveWithCells="1" sizeWithCells="1">
                  <from>
                    <xdr:col>8</xdr:col>
                    <xdr:colOff>228600</xdr:colOff>
                    <xdr:row>11</xdr:row>
                    <xdr:rowOff>9525</xdr:rowOff>
                  </from>
                  <to>
                    <xdr:col>9</xdr:col>
                    <xdr:colOff>104775</xdr:colOff>
                    <xdr:row>11</xdr:row>
                    <xdr:rowOff>171450</xdr:rowOff>
                  </to>
                </anchor>
              </controlPr>
            </control>
          </mc:Choice>
        </mc:AlternateContent>
        <mc:AlternateContent xmlns:mc="http://schemas.openxmlformats.org/markup-compatibility/2006">
          <mc:Choice Requires="x14">
            <control shapeId="21519" r:id="rId9" name="Option Button 15">
              <controlPr defaultSize="0" autoFill="0" autoLine="0" autoPict="0">
                <anchor moveWithCells="1" sizeWithCells="1">
                  <from>
                    <xdr:col>3</xdr:col>
                    <xdr:colOff>0</xdr:colOff>
                    <xdr:row>15</xdr:row>
                    <xdr:rowOff>28575</xdr:rowOff>
                  </from>
                  <to>
                    <xdr:col>3</xdr:col>
                    <xdr:colOff>419100</xdr:colOff>
                    <xdr:row>16</xdr:row>
                    <xdr:rowOff>0</xdr:rowOff>
                  </to>
                </anchor>
              </controlPr>
            </control>
          </mc:Choice>
        </mc:AlternateContent>
        <mc:AlternateContent xmlns:mc="http://schemas.openxmlformats.org/markup-compatibility/2006">
          <mc:Choice Requires="x14">
            <control shapeId="21526" r:id="rId10" name="Group Box 22">
              <controlPr defaultSize="0" autoFill="0" autoPict="0">
                <anchor moveWithCells="1">
                  <from>
                    <xdr:col>1</xdr:col>
                    <xdr:colOff>0</xdr:colOff>
                    <xdr:row>13</xdr:row>
                    <xdr:rowOff>0</xdr:rowOff>
                  </from>
                  <to>
                    <xdr:col>25</xdr:col>
                    <xdr:colOff>0</xdr:colOff>
                    <xdr:row>21</xdr:row>
                    <xdr:rowOff>19050</xdr:rowOff>
                  </to>
                </anchor>
              </controlPr>
            </control>
          </mc:Choice>
        </mc:AlternateContent>
        <mc:AlternateContent xmlns:mc="http://schemas.openxmlformats.org/markup-compatibility/2006">
          <mc:Choice Requires="x14">
            <control shapeId="21527" r:id="rId11" name="Option Button 23">
              <controlPr defaultSize="0" autoFill="0" autoLine="0" autoPict="0">
                <anchor moveWithCells="1" sizeWithCells="1">
                  <from>
                    <xdr:col>3</xdr:col>
                    <xdr:colOff>0</xdr:colOff>
                    <xdr:row>16</xdr:row>
                    <xdr:rowOff>19050</xdr:rowOff>
                  </from>
                  <to>
                    <xdr:col>3</xdr:col>
                    <xdr:colOff>419100</xdr:colOff>
                    <xdr:row>16</xdr:row>
                    <xdr:rowOff>238125</xdr:rowOff>
                  </to>
                </anchor>
              </controlPr>
            </control>
          </mc:Choice>
        </mc:AlternateContent>
        <mc:AlternateContent xmlns:mc="http://schemas.openxmlformats.org/markup-compatibility/2006">
          <mc:Choice Requires="x14">
            <control shapeId="21528" r:id="rId12" name="Option Button 24">
              <controlPr defaultSize="0" autoFill="0" autoLine="0" autoPict="0">
                <anchor moveWithCells="1" sizeWithCells="1">
                  <from>
                    <xdr:col>3</xdr:col>
                    <xdr:colOff>0</xdr:colOff>
                    <xdr:row>17</xdr:row>
                    <xdr:rowOff>9525</xdr:rowOff>
                  </from>
                  <to>
                    <xdr:col>3</xdr:col>
                    <xdr:colOff>419100</xdr:colOff>
                    <xdr:row>17</xdr:row>
                    <xdr:rowOff>238125</xdr:rowOff>
                  </to>
                </anchor>
              </controlPr>
            </control>
          </mc:Choice>
        </mc:AlternateContent>
        <mc:AlternateContent xmlns:mc="http://schemas.openxmlformats.org/markup-compatibility/2006">
          <mc:Choice Requires="x14">
            <control shapeId="21529" r:id="rId13" name="Option Button 25">
              <controlPr defaultSize="0" autoFill="0" autoLine="0" autoPict="0">
                <anchor moveWithCells="1" sizeWithCells="1">
                  <from>
                    <xdr:col>3</xdr:col>
                    <xdr:colOff>0</xdr:colOff>
                    <xdr:row>18</xdr:row>
                    <xdr:rowOff>0</xdr:rowOff>
                  </from>
                  <to>
                    <xdr:col>3</xdr:col>
                    <xdr:colOff>419100</xdr:colOff>
                    <xdr:row>18</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5"/>
    <pageSetUpPr fitToPage="1"/>
  </sheetPr>
  <dimension ref="A1:N28"/>
  <sheetViews>
    <sheetView showGridLines="0" showRowColHeaders="0" zoomScaleNormal="100" workbookViewId="0">
      <selection activeCell="C18" sqref="C18"/>
    </sheetView>
  </sheetViews>
  <sheetFormatPr defaultRowHeight="15" customHeight="1" x14ac:dyDescent="0.25"/>
  <cols>
    <col min="1" max="1" width="3.7109375" customWidth="1"/>
    <col min="2" max="2" width="5.7109375" customWidth="1"/>
    <col min="3" max="3" width="6.85546875" customWidth="1"/>
    <col min="4" max="4" width="95.28515625" customWidth="1"/>
    <col min="5" max="5" width="22.42578125" customWidth="1"/>
    <col min="6" max="7" width="6.85546875" customWidth="1"/>
    <col min="8" max="9" width="0.85546875" customWidth="1"/>
    <col min="10" max="11" width="6.85546875" customWidth="1"/>
    <col min="12" max="12" width="0.85546875" customWidth="1"/>
    <col min="13" max="13" width="7.5703125" hidden="1" customWidth="1"/>
    <col min="14" max="14" width="9.140625" customWidth="1"/>
  </cols>
  <sheetData>
    <row r="1" spans="1:14" s="43" customFormat="1" ht="15" customHeight="1" x14ac:dyDescent="0.2">
      <c r="L1" s="58"/>
      <c r="M1" s="90"/>
      <c r="N1" s="141"/>
    </row>
    <row r="2" spans="1:14" s="65" customFormat="1" ht="20.100000000000001" customHeight="1" x14ac:dyDescent="0.25">
      <c r="B2" s="336" t="s">
        <v>113</v>
      </c>
      <c r="C2" s="336"/>
      <c r="D2" s="336"/>
      <c r="E2" s="336"/>
      <c r="F2" s="336"/>
      <c r="G2" s="336"/>
      <c r="H2" s="336"/>
      <c r="I2" s="336"/>
      <c r="J2" s="336"/>
      <c r="K2" s="336"/>
      <c r="L2" s="150"/>
      <c r="M2" s="90"/>
      <c r="N2" s="141"/>
    </row>
    <row r="3" spans="1:14" s="58" customFormat="1" ht="15" customHeight="1" x14ac:dyDescent="0.2">
      <c r="B3" s="49"/>
      <c r="C3" s="49"/>
      <c r="D3" s="49"/>
      <c r="E3" s="49"/>
      <c r="M3" s="91"/>
      <c r="N3" s="142"/>
    </row>
    <row r="4" spans="1:14" s="43" customFormat="1" ht="20.100000000000001" customHeight="1" x14ac:dyDescent="0.2">
      <c r="B4" s="61" t="s">
        <v>20</v>
      </c>
      <c r="C4" s="26"/>
      <c r="D4" s="26"/>
      <c r="E4" s="26"/>
      <c r="F4" s="26"/>
      <c r="G4" s="26"/>
      <c r="H4" s="26"/>
      <c r="I4" s="26"/>
      <c r="J4" s="26"/>
      <c r="K4" s="26"/>
      <c r="L4" s="24"/>
      <c r="M4" s="90"/>
      <c r="N4" s="141"/>
    </row>
    <row r="5" spans="1:14" s="58" customFormat="1" ht="15" customHeight="1" x14ac:dyDescent="0.2">
      <c r="B5" s="50"/>
      <c r="C5" s="24"/>
      <c r="D5" s="24"/>
      <c r="E5" s="24"/>
      <c r="M5" s="91"/>
      <c r="N5" s="142"/>
    </row>
    <row r="6" spans="1:14" s="43" customFormat="1" ht="15" customHeight="1" x14ac:dyDescent="0.25">
      <c r="B6" s="176" t="str">
        <f>ControlP!C7</f>
        <v>Essential Requirements</v>
      </c>
      <c r="D6" s="19"/>
      <c r="E6" s="19"/>
      <c r="L6" s="58"/>
      <c r="M6" s="88"/>
      <c r="N6" s="140"/>
    </row>
    <row r="7" spans="1:14" s="53" customFormat="1" ht="15" customHeight="1" x14ac:dyDescent="0.25">
      <c r="A7" s="43"/>
      <c r="B7" s="193"/>
      <c r="C7" s="55" t="s">
        <v>7</v>
      </c>
      <c r="D7" s="385" t="s">
        <v>18</v>
      </c>
      <c r="E7" s="386"/>
      <c r="F7" s="386"/>
      <c r="G7" s="386"/>
      <c r="H7" s="386"/>
      <c r="I7" s="386"/>
      <c r="J7" s="386"/>
      <c r="K7" s="387"/>
      <c r="L7" s="113"/>
      <c r="M7" s="88"/>
      <c r="N7" s="140"/>
    </row>
    <row r="8" spans="1:14" s="53" customFormat="1" ht="15" customHeight="1" x14ac:dyDescent="0.2">
      <c r="A8" s="43"/>
      <c r="B8" s="193"/>
      <c r="C8" s="54"/>
      <c r="D8" s="382" t="str">
        <f>ControlP!C8</f>
        <v>My GST preparer:</v>
      </c>
      <c r="E8" s="383"/>
      <c r="F8" s="383"/>
      <c r="G8" s="383"/>
      <c r="H8" s="383"/>
      <c r="I8" s="383"/>
      <c r="J8" s="383"/>
      <c r="K8" s="384"/>
      <c r="L8" s="113"/>
      <c r="M8" s="88"/>
      <c r="N8" s="140"/>
    </row>
    <row r="9" spans="1:14" s="53" customFormat="1" ht="20.100000000000001" customHeight="1" x14ac:dyDescent="0.2">
      <c r="A9" s="43"/>
      <c r="B9" s="193"/>
      <c r="C9" s="55">
        <v>1</v>
      </c>
      <c r="D9" s="382" t="str">
        <f>INDEX(ControlP!$C$9:$C$16,MATCH(C9,ControlP!$B$9:$B$16,0))</f>
        <v>Has accounting qualification with at least one year of experience in preparing GST returns.</v>
      </c>
      <c r="E9" s="383"/>
      <c r="F9" s="383"/>
      <c r="G9" s="383"/>
      <c r="H9" s="383"/>
      <c r="I9" s="383"/>
      <c r="J9" s="383"/>
      <c r="K9" s="384"/>
      <c r="L9" s="154"/>
      <c r="M9" s="88" t="b">
        <v>0</v>
      </c>
      <c r="N9" s="140"/>
    </row>
    <row r="10" spans="1:14" s="198" customFormat="1" ht="30" customHeight="1" x14ac:dyDescent="0.25">
      <c r="A10" s="202"/>
      <c r="B10" s="56"/>
      <c r="C10" s="55">
        <v>2</v>
      </c>
      <c r="D10" s="382" t="str">
        <f>INDEX(ControlP!$C$9:$C$16,MATCH(C10,ControlP!$B$9:$B$16,0))</f>
        <v>Has attended and attained at least a pass in one of the following courses – GST Course "Overview of GST",  Executive Tax Programme Level I / II (GST), ISCA Professional Examination's Taxation Module or ISCA ATTS Specialist Certificate in Taxation.</v>
      </c>
      <c r="E10" s="383"/>
      <c r="F10" s="383"/>
      <c r="G10" s="383"/>
      <c r="H10" s="383"/>
      <c r="I10" s="383"/>
      <c r="J10" s="383"/>
      <c r="K10" s="384"/>
      <c r="L10" s="154"/>
      <c r="M10" s="89" t="b">
        <v>0</v>
      </c>
      <c r="N10" s="140"/>
    </row>
    <row r="11" spans="1:14" s="53" customFormat="1" ht="20.100000000000001" customHeight="1" x14ac:dyDescent="0.2">
      <c r="A11" s="43"/>
      <c r="B11" s="193"/>
      <c r="C11" s="57">
        <v>3</v>
      </c>
      <c r="D11" s="382" t="str">
        <f>INDEX(ControlP!$C$9:$C$16,MATCH(C11,ControlP!$B$9:$B$16,0))</f>
        <v>Knows about GST returns filing (e.g. when to e-file, how to e-file, how to correct past errors).</v>
      </c>
      <c r="E11" s="383"/>
      <c r="F11" s="383"/>
      <c r="G11" s="383"/>
      <c r="H11" s="383"/>
      <c r="I11" s="383"/>
      <c r="J11" s="383"/>
      <c r="K11" s="384"/>
      <c r="L11" s="154"/>
      <c r="M11" s="88" t="b">
        <v>0</v>
      </c>
      <c r="N11" s="140"/>
    </row>
    <row r="12" spans="1:14" s="53" customFormat="1" ht="20.100000000000001" customHeight="1" x14ac:dyDescent="0.2">
      <c r="A12" s="43"/>
      <c r="B12" s="193"/>
      <c r="C12" s="57">
        <v>4</v>
      </c>
      <c r="D12" s="382" t="str">
        <f>INDEX(ControlP!$C$9:$C$16,MATCH(C12,ControlP!$B$9:$B$16,0))</f>
        <v>Knows when to make payment to IRAS / receive refund from IRAS.</v>
      </c>
      <c r="E12" s="383"/>
      <c r="F12" s="383"/>
      <c r="G12" s="383"/>
      <c r="H12" s="383"/>
      <c r="I12" s="383"/>
      <c r="J12" s="383"/>
      <c r="K12" s="384"/>
      <c r="L12" s="154"/>
      <c r="M12" s="88" t="b">
        <v>0</v>
      </c>
      <c r="N12" s="140"/>
    </row>
    <row r="13" spans="1:14" s="53" customFormat="1" ht="45" customHeight="1" x14ac:dyDescent="0.2">
      <c r="A13" s="43"/>
      <c r="B13" s="193"/>
      <c r="C13" s="57">
        <v>5</v>
      </c>
      <c r="D13" s="382" t="str">
        <f>INDEX(ControlP!$C$9:$C$16,MATCH(C13,ControlP!$B$9:$B$16,0))</f>
        <v>Has knowledge of GST treatment for common transactions (e.g. nature of supplies, when to account for GST on supplies made based on the time of supply rules, type of services that can qualify for zero-rating, export documents required before business can zero-rate the supplies, conditions for claiming input tax, conditions for claiming bad debt relief).</v>
      </c>
      <c r="E13" s="383"/>
      <c r="F13" s="383"/>
      <c r="G13" s="383"/>
      <c r="H13" s="383"/>
      <c r="I13" s="383"/>
      <c r="J13" s="383"/>
      <c r="K13" s="384"/>
      <c r="L13" s="154"/>
      <c r="M13" s="88" t="b">
        <v>0</v>
      </c>
      <c r="N13" s="140"/>
    </row>
    <row r="14" spans="1:14" s="53" customFormat="1" ht="30" customHeight="1" x14ac:dyDescent="0.2">
      <c r="A14" s="43"/>
      <c r="B14" s="193"/>
      <c r="C14" s="57">
        <v>6</v>
      </c>
      <c r="D14" s="382" t="str">
        <f>INDEX(ControlP!$C$9:$C$16,MATCH(C14,ControlP!$B$9:$B$16,0))</f>
        <v xml:space="preserve">Is aware of the requirements of the GST schemes that my business is on (e.g. Major Exporter Scheme, Import GST Deferment Scheme, Cash Accounting Scheme, Hand-carried Exports Scheme, Discounted Sale Price Scheme etc).
</v>
      </c>
      <c r="E14" s="383"/>
      <c r="F14" s="383"/>
      <c r="G14" s="383"/>
      <c r="H14" s="383"/>
      <c r="I14" s="383"/>
      <c r="J14" s="383"/>
      <c r="K14" s="384"/>
      <c r="L14" s="154"/>
      <c r="M14" s="88" t="b">
        <v>0</v>
      </c>
      <c r="N14" s="140"/>
    </row>
    <row r="15" spans="1:14" s="53" customFormat="1" ht="30" customHeight="1" x14ac:dyDescent="0.2">
      <c r="A15" s="43"/>
      <c r="B15" s="193"/>
      <c r="C15" s="57">
        <v>7</v>
      </c>
      <c r="D15" s="382" t="str">
        <f>INDEX(ControlP!$C$9:$C$16,MATCH(C15,ControlP!$B$9:$B$16,0))</f>
        <v>Is aware of the GST resources that are available (e.g. e-Tax Guides, Ask IRAS function at the website, email alerts, e-Learning course "Overview of GST", tax courses "Executive Tax Programme Level I / II (GST)").</v>
      </c>
      <c r="E15" s="383"/>
      <c r="F15" s="383"/>
      <c r="G15" s="383"/>
      <c r="H15" s="383"/>
      <c r="I15" s="383"/>
      <c r="J15" s="383"/>
      <c r="K15" s="384"/>
      <c r="L15" s="154"/>
      <c r="M15" s="88" t="b">
        <v>0</v>
      </c>
      <c r="N15" s="140"/>
    </row>
    <row r="16" spans="1:14" s="53" customFormat="1" ht="30" customHeight="1" x14ac:dyDescent="0.2">
      <c r="A16" s="43"/>
      <c r="B16" s="193"/>
      <c r="C16" s="57">
        <v>8</v>
      </c>
      <c r="D16" s="382" t="str">
        <f>INDEX(ControlP!$C$9:$C$16,MATCH(C16,ControlP!$B$9:$B$16,0))</f>
        <v>Is aware of where and how to obtain GST updates (e.g. subscribe to the free service IRAS eAlerts to receive the latest content and updates to e-Tax Guides, media releases, public consultations and events/seminars via email).</v>
      </c>
      <c r="E16" s="383"/>
      <c r="F16" s="383"/>
      <c r="G16" s="383"/>
      <c r="H16" s="383"/>
      <c r="I16" s="383"/>
      <c r="J16" s="383"/>
      <c r="K16" s="384"/>
      <c r="L16" s="154"/>
      <c r="M16" s="88" t="b">
        <v>0</v>
      </c>
      <c r="N16" s="140"/>
    </row>
    <row r="17" spans="1:14" s="53" customFormat="1" ht="14.25" x14ac:dyDescent="0.2">
      <c r="A17" s="43"/>
      <c r="C17" s="27"/>
      <c r="D17" s="72"/>
      <c r="E17" s="72"/>
      <c r="F17" s="73"/>
      <c r="G17" s="73"/>
      <c r="H17" s="73"/>
      <c r="I17" s="73"/>
      <c r="J17" s="73"/>
      <c r="K17" s="73"/>
      <c r="L17" s="203"/>
      <c r="M17" s="88"/>
      <c r="N17" s="140"/>
    </row>
    <row r="18" spans="1:14" s="53" customFormat="1" x14ac:dyDescent="0.25">
      <c r="A18" s="43"/>
      <c r="B18" s="164" t="str">
        <f>ControlP!C17</f>
        <v>Good Practices</v>
      </c>
      <c r="C18" s="27"/>
      <c r="D18" s="74"/>
      <c r="E18" s="74"/>
      <c r="F18" s="73"/>
      <c r="G18" s="73"/>
      <c r="H18" s="73"/>
      <c r="I18" s="73"/>
      <c r="J18" s="73"/>
      <c r="K18" s="73"/>
      <c r="L18" s="203"/>
      <c r="M18" s="89"/>
      <c r="N18" s="140"/>
    </row>
    <row r="19" spans="1:14" s="53" customFormat="1" ht="14.25" x14ac:dyDescent="0.2">
      <c r="A19" s="43"/>
      <c r="B19" s="193"/>
      <c r="C19" s="54"/>
      <c r="D19" s="382" t="str">
        <f>ControlP!C18</f>
        <v>My GST preparer:</v>
      </c>
      <c r="E19" s="383"/>
      <c r="F19" s="383"/>
      <c r="G19" s="383"/>
      <c r="H19" s="383"/>
      <c r="I19" s="383"/>
      <c r="J19" s="383"/>
      <c r="K19" s="384"/>
      <c r="L19" s="203"/>
      <c r="M19" s="89"/>
      <c r="N19" s="140"/>
    </row>
    <row r="20" spans="1:14" s="53" customFormat="1" ht="20.100000000000001" customHeight="1" x14ac:dyDescent="0.2">
      <c r="A20" s="43"/>
      <c r="B20" s="193"/>
      <c r="C20" s="57">
        <v>1</v>
      </c>
      <c r="D20" s="382" t="str">
        <f>INDEX(ControlP!$C$19:$C$21,MATCH(C20,ControlP!$B$19:$B$21,0))</f>
        <v>Is an Accredited Tax Practitioner or Accredited Tax Advisor with Singapore Chartered Tax Professionals Limited (SCTP).</v>
      </c>
      <c r="E20" s="383"/>
      <c r="F20" s="383"/>
      <c r="G20" s="383"/>
      <c r="H20" s="383"/>
      <c r="I20" s="383"/>
      <c r="J20" s="383"/>
      <c r="K20" s="384"/>
      <c r="L20" s="154"/>
      <c r="M20" s="88" t="b">
        <v>0</v>
      </c>
      <c r="N20" s="140"/>
    </row>
    <row r="21" spans="1:14" s="53" customFormat="1" ht="30" customHeight="1" x14ac:dyDescent="0.2">
      <c r="A21" s="43"/>
      <c r="B21" s="193"/>
      <c r="C21" s="57">
        <v>2</v>
      </c>
      <c r="D21" s="382" t="str">
        <f>INDEX(ControlP!$C$19:$C$21,MATCH(C21,ControlP!$B$19:$B$21,0))</f>
        <v>Has a good understanding of areas where GST application rule are less straightforward (e.g. difference between reimbursement and disbursement, hire-purchase transactions, treatment of sale and redemption of vouchers, significance of partial exemption and input tax apportionment).</v>
      </c>
      <c r="E21" s="383"/>
      <c r="F21" s="383"/>
      <c r="G21" s="383"/>
      <c r="H21" s="383"/>
      <c r="I21" s="383"/>
      <c r="J21" s="383"/>
      <c r="K21" s="384"/>
      <c r="L21" s="154"/>
      <c r="M21" s="88" t="b">
        <v>0</v>
      </c>
      <c r="N21" s="140"/>
    </row>
    <row r="22" spans="1:14" s="7" customFormat="1" ht="20.100000000000001" customHeight="1" x14ac:dyDescent="0.25">
      <c r="A22" s="195"/>
      <c r="B22" s="194"/>
      <c r="C22" s="57">
        <v>3</v>
      </c>
      <c r="D22" s="382" t="str">
        <f>INDEX(ControlP!$C$19:$C$21,MATCH(C22,ControlP!$B$19:$B$21,0))</f>
        <v>Is able to recognise potential GST issues and seek clarification from IRAS or external professionals when in doubt.</v>
      </c>
      <c r="E22" s="383"/>
      <c r="F22" s="383"/>
      <c r="G22" s="383"/>
      <c r="H22" s="383"/>
      <c r="I22" s="383"/>
      <c r="J22" s="383"/>
      <c r="K22" s="384"/>
      <c r="L22" s="154"/>
      <c r="M22" s="89" t="b">
        <v>0</v>
      </c>
      <c r="N22" s="140"/>
    </row>
    <row r="23" spans="1:14" s="7" customFormat="1" ht="14.25" x14ac:dyDescent="0.25">
      <c r="A23" s="195"/>
      <c r="B23" s="195"/>
      <c r="C23" s="27"/>
      <c r="D23" s="75"/>
      <c r="E23" s="75"/>
      <c r="F23" s="75"/>
      <c r="G23" s="75"/>
      <c r="H23" s="75"/>
      <c r="I23" s="75"/>
      <c r="J23" s="75"/>
      <c r="K23" s="75"/>
      <c r="L23" s="154"/>
      <c r="M23" s="89"/>
      <c r="N23" s="140"/>
    </row>
    <row r="24" spans="1:14" s="7" customFormat="1" x14ac:dyDescent="0.25">
      <c r="A24" s="195"/>
      <c r="B24" s="163" t="str">
        <f>ControlP!$C$77</f>
        <v>None of the Above</v>
      </c>
      <c r="C24" s="105"/>
      <c r="D24" s="183"/>
      <c r="E24" s="183"/>
      <c r="F24" s="96"/>
      <c r="G24" s="96"/>
      <c r="H24" s="96"/>
      <c r="I24" s="96"/>
      <c r="J24" s="96"/>
      <c r="K24" s="96"/>
      <c r="L24" s="195"/>
      <c r="M24" s="89"/>
      <c r="N24" s="140"/>
    </row>
    <row r="25" spans="1:14" s="7" customFormat="1" ht="20.100000000000001" customHeight="1" x14ac:dyDescent="0.25">
      <c r="A25" s="195"/>
      <c r="B25" s="196"/>
      <c r="C25" s="184"/>
      <c r="D25" s="390" t="str">
        <f>ControlP!$C$78</f>
        <v>I do not fulfil any of the above requirements / practices.</v>
      </c>
      <c r="E25" s="386"/>
      <c r="F25" s="386"/>
      <c r="G25" s="386"/>
      <c r="H25" s="386"/>
      <c r="I25" s="386"/>
      <c r="J25" s="386"/>
      <c r="K25" s="387"/>
      <c r="L25" s="154"/>
      <c r="M25" s="89" t="b">
        <v>0</v>
      </c>
      <c r="N25" s="140"/>
    </row>
    <row r="26" spans="1:14" s="7" customFormat="1" x14ac:dyDescent="0.25">
      <c r="A26" s="195"/>
      <c r="B26" s="195"/>
      <c r="C26" s="6"/>
      <c r="D26" s="2"/>
      <c r="E26" s="2"/>
      <c r="L26" s="195"/>
      <c r="M26" s="89"/>
      <c r="N26" s="140"/>
    </row>
    <row r="27" spans="1:14" s="7" customFormat="1" ht="15" customHeight="1" x14ac:dyDescent="0.25">
      <c r="A27" s="195"/>
      <c r="B27" s="195"/>
      <c r="C27" s="6"/>
      <c r="D27" s="388" t="str">
        <f>IF(M27=0,"You will not be able to proceed until you have provided the required inputs on this page","")</f>
        <v>You will not be able to proceed until you have provided the required inputs on this page</v>
      </c>
      <c r="E27" s="388"/>
      <c r="F27" s="343" t="str">
        <f>IF(AND(General!Z16=1,Assessment!L18&lt;&gt;""),HYPERLINK("#Assessment!A1","            Back            "),IF(General!Z16=1,HYPERLINK("#General!A1","            Back            "),IF(General!Z16=2,HYPERLINK("#RecordK!A1","            Back            "),IF(General!Z16=3,HYPERLINK("#InternalC!A1","            Back            "),IF(AND(General!Z16=4,General!Z12=1),HYPERLINK("#Systems!A1","            Back            "),IF(AND(General!Z16=4,General!Z12=2),HYPERLINK("#Systems1!A1","            Back            "),HYPERLINK("#General!A1","            Back            ")))))))</f>
        <v xml:space="preserve">            Back            </v>
      </c>
      <c r="G27" s="343"/>
      <c r="H27" s="204"/>
      <c r="I27" s="205"/>
      <c r="J27" s="389" t="str">
        <f>IF(M27=0,HYPERLINK("#People!D27","            Next            "),IF(AND(General!Z16=2,General!Z8=1),HYPERLINK("#PeopleA!A1","            Next            "),IF(AND(General!Z16=2,General!Z8=2),HYPERLINK("#InternalC!A1","            Next            "),IF(General!Z8=1,HYPERLINK("#PeopleA!A1","            Next            "),IF(General!Z8=2,HYPERLINK("#RecordK!A1","            Next            "),"            Next            ")))))</f>
        <v xml:space="preserve">            Next            </v>
      </c>
      <c r="K27" s="389"/>
      <c r="L27" s="142"/>
      <c r="M27" s="89">
        <f>IF(AND(M9=FALSE,M10=FALSE,M11=FALSE,M12=FALSE,M13=FALSE,M14=FALSE,M15=FALSE,M16=FALSE,M20=FALSE,M21=FALSE,M22=FALSE,M25=TRUE),2,IF(OR(M9=TRUE,M10=TRUE,M11=TRUE,M12=TRUE,M13=TRUE,M14=TRUE,M15=TRUE,M16=TRUE,M20=TRUE,M21=TRUE,M22=TRUE),1,0))</f>
        <v>0</v>
      </c>
      <c r="N27" s="140"/>
    </row>
    <row r="28" spans="1:14" s="7" customFormat="1" ht="15" customHeight="1" x14ac:dyDescent="0.25">
      <c r="A28" s="195"/>
      <c r="B28" s="195"/>
      <c r="C28" s="201"/>
      <c r="L28" s="195"/>
      <c r="M28" s="89"/>
      <c r="N28" s="140"/>
    </row>
  </sheetData>
  <sheetProtection algorithmName="SHA-512" hashValue="X0zTS4GUsm1gjNqtONzqaYWy7+wtc7EOG/8HKAHF3eR3eS6JMbkD/LP9WPrt/MTIfUwIorVF7YUnmn3Hcl+fBQ==" saltValue="PkBMzRqP5sMWQcp96/FFqQ==" spinCount="100000" sheet="1" objects="1" scenarios="1"/>
  <mergeCells count="19">
    <mergeCell ref="D21:K21"/>
    <mergeCell ref="D14:K14"/>
    <mergeCell ref="D15:K15"/>
    <mergeCell ref="D16:K16"/>
    <mergeCell ref="D27:E27"/>
    <mergeCell ref="F27:G27"/>
    <mergeCell ref="J27:K27"/>
    <mergeCell ref="D25:K25"/>
    <mergeCell ref="D22:K22"/>
    <mergeCell ref="D20:K20"/>
    <mergeCell ref="D13:K13"/>
    <mergeCell ref="D8:K8"/>
    <mergeCell ref="D19:K19"/>
    <mergeCell ref="B2:K2"/>
    <mergeCell ref="D10:K10"/>
    <mergeCell ref="D11:K11"/>
    <mergeCell ref="D12:K12"/>
    <mergeCell ref="D7:K7"/>
    <mergeCell ref="D9:K9"/>
  </mergeCells>
  <conditionalFormatting sqref="B24:K25">
    <cfRule type="expression" dxfId="25" priority="1" stopIfTrue="1">
      <formula>$M$27=1</formula>
    </cfRule>
  </conditionalFormatting>
  <conditionalFormatting sqref="B6:K22">
    <cfRule type="expression" dxfId="24" priority="3" stopIfTrue="1">
      <formula>$M$27=2</formula>
    </cfRule>
  </conditionalFormatting>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ignoredErrors>
    <ignoredError sqref="M27" unlocked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25612" r:id="rId3" name="Check Box 12">
              <controlPr defaultSize="0" autoFill="0" autoLine="0" autoPict="0">
                <anchor moveWithCells="1">
                  <from>
                    <xdr:col>1</xdr:col>
                    <xdr:colOff>85725</xdr:colOff>
                    <xdr:row>8</xdr:row>
                    <xdr:rowOff>0</xdr:rowOff>
                  </from>
                  <to>
                    <xdr:col>2</xdr:col>
                    <xdr:colOff>0</xdr:colOff>
                    <xdr:row>8</xdr:row>
                    <xdr:rowOff>219075</xdr:rowOff>
                  </to>
                </anchor>
              </controlPr>
            </control>
          </mc:Choice>
        </mc:AlternateContent>
        <mc:AlternateContent xmlns:mc="http://schemas.openxmlformats.org/markup-compatibility/2006">
          <mc:Choice Requires="x14">
            <control shapeId="25627" r:id="rId4" name="Check Box 27">
              <controlPr defaultSize="0" autoFill="0" autoLine="0" autoPict="0">
                <anchor moveWithCells="1">
                  <from>
                    <xdr:col>1</xdr:col>
                    <xdr:colOff>85725</xdr:colOff>
                    <xdr:row>9</xdr:row>
                    <xdr:rowOff>0</xdr:rowOff>
                  </from>
                  <to>
                    <xdr:col>2</xdr:col>
                    <xdr:colOff>0</xdr:colOff>
                    <xdr:row>9</xdr:row>
                    <xdr:rowOff>219075</xdr:rowOff>
                  </to>
                </anchor>
              </controlPr>
            </control>
          </mc:Choice>
        </mc:AlternateContent>
        <mc:AlternateContent xmlns:mc="http://schemas.openxmlformats.org/markup-compatibility/2006">
          <mc:Choice Requires="x14">
            <control shapeId="25628" r:id="rId5" name="Check Box 28">
              <controlPr defaultSize="0" autoFill="0" autoLine="0" autoPict="0">
                <anchor moveWithCells="1">
                  <from>
                    <xdr:col>1</xdr:col>
                    <xdr:colOff>85725</xdr:colOff>
                    <xdr:row>10</xdr:row>
                    <xdr:rowOff>0</xdr:rowOff>
                  </from>
                  <to>
                    <xdr:col>2</xdr:col>
                    <xdr:colOff>0</xdr:colOff>
                    <xdr:row>10</xdr:row>
                    <xdr:rowOff>219075</xdr:rowOff>
                  </to>
                </anchor>
              </controlPr>
            </control>
          </mc:Choice>
        </mc:AlternateContent>
        <mc:AlternateContent xmlns:mc="http://schemas.openxmlformats.org/markup-compatibility/2006">
          <mc:Choice Requires="x14">
            <control shapeId="25629" r:id="rId6" name="Check Box 29">
              <controlPr defaultSize="0" autoFill="0" autoLine="0" autoPict="0">
                <anchor moveWithCells="1">
                  <from>
                    <xdr:col>1</xdr:col>
                    <xdr:colOff>85725</xdr:colOff>
                    <xdr:row>11</xdr:row>
                    <xdr:rowOff>0</xdr:rowOff>
                  </from>
                  <to>
                    <xdr:col>2</xdr:col>
                    <xdr:colOff>0</xdr:colOff>
                    <xdr:row>11</xdr:row>
                    <xdr:rowOff>219075</xdr:rowOff>
                  </to>
                </anchor>
              </controlPr>
            </control>
          </mc:Choice>
        </mc:AlternateContent>
        <mc:AlternateContent xmlns:mc="http://schemas.openxmlformats.org/markup-compatibility/2006">
          <mc:Choice Requires="x14">
            <control shapeId="25630" r:id="rId7" name="Check Box 30">
              <controlPr defaultSize="0" autoFill="0" autoLine="0" autoPict="0">
                <anchor moveWithCells="1">
                  <from>
                    <xdr:col>1</xdr:col>
                    <xdr:colOff>85725</xdr:colOff>
                    <xdr:row>12</xdr:row>
                    <xdr:rowOff>0</xdr:rowOff>
                  </from>
                  <to>
                    <xdr:col>2</xdr:col>
                    <xdr:colOff>0</xdr:colOff>
                    <xdr:row>12</xdr:row>
                    <xdr:rowOff>219075</xdr:rowOff>
                  </to>
                </anchor>
              </controlPr>
            </control>
          </mc:Choice>
        </mc:AlternateContent>
        <mc:AlternateContent xmlns:mc="http://schemas.openxmlformats.org/markup-compatibility/2006">
          <mc:Choice Requires="x14">
            <control shapeId="25631" r:id="rId8" name="Check Box 31">
              <controlPr defaultSize="0" autoFill="0" autoLine="0" autoPict="0">
                <anchor moveWithCells="1">
                  <from>
                    <xdr:col>1</xdr:col>
                    <xdr:colOff>85725</xdr:colOff>
                    <xdr:row>13</xdr:row>
                    <xdr:rowOff>0</xdr:rowOff>
                  </from>
                  <to>
                    <xdr:col>2</xdr:col>
                    <xdr:colOff>0</xdr:colOff>
                    <xdr:row>13</xdr:row>
                    <xdr:rowOff>219075</xdr:rowOff>
                  </to>
                </anchor>
              </controlPr>
            </control>
          </mc:Choice>
        </mc:AlternateContent>
        <mc:AlternateContent xmlns:mc="http://schemas.openxmlformats.org/markup-compatibility/2006">
          <mc:Choice Requires="x14">
            <control shapeId="25632" r:id="rId9" name="Check Box 32">
              <controlPr defaultSize="0" autoFill="0" autoLine="0" autoPict="0">
                <anchor moveWithCells="1">
                  <from>
                    <xdr:col>1</xdr:col>
                    <xdr:colOff>85725</xdr:colOff>
                    <xdr:row>14</xdr:row>
                    <xdr:rowOff>0</xdr:rowOff>
                  </from>
                  <to>
                    <xdr:col>2</xdr:col>
                    <xdr:colOff>0</xdr:colOff>
                    <xdr:row>14</xdr:row>
                    <xdr:rowOff>219075</xdr:rowOff>
                  </to>
                </anchor>
              </controlPr>
            </control>
          </mc:Choice>
        </mc:AlternateContent>
        <mc:AlternateContent xmlns:mc="http://schemas.openxmlformats.org/markup-compatibility/2006">
          <mc:Choice Requires="x14">
            <control shapeId="25633" r:id="rId10" name="Check Box 33">
              <controlPr defaultSize="0" autoFill="0" autoLine="0" autoPict="0">
                <anchor moveWithCells="1">
                  <from>
                    <xdr:col>1</xdr:col>
                    <xdr:colOff>85725</xdr:colOff>
                    <xdr:row>15</xdr:row>
                    <xdr:rowOff>0</xdr:rowOff>
                  </from>
                  <to>
                    <xdr:col>2</xdr:col>
                    <xdr:colOff>0</xdr:colOff>
                    <xdr:row>15</xdr:row>
                    <xdr:rowOff>219075</xdr:rowOff>
                  </to>
                </anchor>
              </controlPr>
            </control>
          </mc:Choice>
        </mc:AlternateContent>
        <mc:AlternateContent xmlns:mc="http://schemas.openxmlformats.org/markup-compatibility/2006">
          <mc:Choice Requires="x14">
            <control shapeId="25634" r:id="rId11" name="Check Box 34">
              <controlPr defaultSize="0" autoFill="0" autoLine="0" autoPict="0">
                <anchor moveWithCells="1">
                  <from>
                    <xdr:col>1</xdr:col>
                    <xdr:colOff>85725</xdr:colOff>
                    <xdr:row>19</xdr:row>
                    <xdr:rowOff>0</xdr:rowOff>
                  </from>
                  <to>
                    <xdr:col>2</xdr:col>
                    <xdr:colOff>0</xdr:colOff>
                    <xdr:row>19</xdr:row>
                    <xdr:rowOff>219075</xdr:rowOff>
                  </to>
                </anchor>
              </controlPr>
            </control>
          </mc:Choice>
        </mc:AlternateContent>
        <mc:AlternateContent xmlns:mc="http://schemas.openxmlformats.org/markup-compatibility/2006">
          <mc:Choice Requires="x14">
            <control shapeId="25635" r:id="rId12" name="Check Box 35">
              <controlPr defaultSize="0" autoFill="0" autoLine="0" autoPict="0">
                <anchor moveWithCells="1">
                  <from>
                    <xdr:col>1</xdr:col>
                    <xdr:colOff>85725</xdr:colOff>
                    <xdr:row>20</xdr:row>
                    <xdr:rowOff>0</xdr:rowOff>
                  </from>
                  <to>
                    <xdr:col>2</xdr:col>
                    <xdr:colOff>0</xdr:colOff>
                    <xdr:row>20</xdr:row>
                    <xdr:rowOff>219075</xdr:rowOff>
                  </to>
                </anchor>
              </controlPr>
            </control>
          </mc:Choice>
        </mc:AlternateContent>
        <mc:AlternateContent xmlns:mc="http://schemas.openxmlformats.org/markup-compatibility/2006">
          <mc:Choice Requires="x14">
            <control shapeId="25636" r:id="rId13" name="Check Box 36">
              <controlPr defaultSize="0" autoFill="0" autoLine="0" autoPict="0">
                <anchor moveWithCells="1">
                  <from>
                    <xdr:col>1</xdr:col>
                    <xdr:colOff>85725</xdr:colOff>
                    <xdr:row>21</xdr:row>
                    <xdr:rowOff>0</xdr:rowOff>
                  </from>
                  <to>
                    <xdr:col>2</xdr:col>
                    <xdr:colOff>0</xdr:colOff>
                    <xdr:row>21</xdr:row>
                    <xdr:rowOff>219075</xdr:rowOff>
                  </to>
                </anchor>
              </controlPr>
            </control>
          </mc:Choice>
        </mc:AlternateContent>
        <mc:AlternateContent xmlns:mc="http://schemas.openxmlformats.org/markup-compatibility/2006">
          <mc:Choice Requires="x14">
            <control shapeId="26089" r:id="rId14" name="Check Box 489">
              <controlPr defaultSize="0" autoFill="0" autoLine="0" autoPict="0">
                <anchor moveWithCells="1">
                  <from>
                    <xdr:col>1</xdr:col>
                    <xdr:colOff>85725</xdr:colOff>
                    <xdr:row>24</xdr:row>
                    <xdr:rowOff>0</xdr:rowOff>
                  </from>
                  <to>
                    <xdr:col>2</xdr:col>
                    <xdr:colOff>0</xdr:colOff>
                    <xdr:row>24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pageSetUpPr fitToPage="1"/>
  </sheetPr>
  <dimension ref="A1:N20"/>
  <sheetViews>
    <sheetView showGridLines="0" showRowColHeaders="0" zoomScaleNormal="100" workbookViewId="0">
      <selection activeCell="C18" sqref="C18"/>
    </sheetView>
  </sheetViews>
  <sheetFormatPr defaultRowHeight="15" customHeight="1" x14ac:dyDescent="0.25"/>
  <cols>
    <col min="1" max="1" width="3.7109375" customWidth="1"/>
    <col min="2" max="2" width="5.7109375" customWidth="1"/>
    <col min="3" max="3" width="6.85546875" customWidth="1"/>
    <col min="4" max="4" width="95.28515625" customWidth="1"/>
    <col min="5" max="5" width="22.42578125" customWidth="1"/>
    <col min="6" max="7" width="6.85546875" customWidth="1"/>
    <col min="8" max="9" width="0.85546875" customWidth="1"/>
    <col min="10" max="11" width="6.85546875" customWidth="1"/>
    <col min="12" max="12" width="0.85546875" customWidth="1"/>
    <col min="13" max="13" width="9.140625" hidden="1" customWidth="1"/>
    <col min="14" max="14" width="9.140625" customWidth="1"/>
  </cols>
  <sheetData>
    <row r="1" spans="1:14" s="43" customFormat="1" ht="15" customHeight="1" x14ac:dyDescent="0.2">
      <c r="L1" s="58"/>
      <c r="M1" s="90"/>
      <c r="N1" s="141"/>
    </row>
    <row r="2" spans="1:14" s="65" customFormat="1" ht="20.100000000000001" customHeight="1" x14ac:dyDescent="0.25">
      <c r="B2" s="336" t="s">
        <v>113</v>
      </c>
      <c r="C2" s="336"/>
      <c r="D2" s="336"/>
      <c r="E2" s="336"/>
      <c r="F2" s="336"/>
      <c r="G2" s="336"/>
      <c r="H2" s="336"/>
      <c r="I2" s="336"/>
      <c r="J2" s="336"/>
      <c r="K2" s="336"/>
      <c r="L2" s="150"/>
      <c r="M2" s="90"/>
      <c r="N2" s="141"/>
    </row>
    <row r="3" spans="1:14" s="58" customFormat="1" ht="15" customHeight="1" x14ac:dyDescent="0.2">
      <c r="B3" s="49"/>
      <c r="C3" s="49"/>
      <c r="D3" s="49"/>
      <c r="E3" s="49"/>
      <c r="M3" s="91"/>
      <c r="N3" s="142"/>
    </row>
    <row r="4" spans="1:14" s="65" customFormat="1" ht="20.100000000000001" customHeight="1" x14ac:dyDescent="0.25">
      <c r="B4" s="61" t="s">
        <v>21</v>
      </c>
      <c r="C4" s="26"/>
      <c r="D4" s="26"/>
      <c r="E4" s="26"/>
      <c r="F4" s="26"/>
      <c r="G4" s="26"/>
      <c r="H4" s="26"/>
      <c r="I4" s="26"/>
      <c r="J4" s="26"/>
      <c r="K4" s="26"/>
      <c r="L4" s="24"/>
      <c r="M4" s="90"/>
      <c r="N4" s="141"/>
    </row>
    <row r="5" spans="1:14" s="58" customFormat="1" ht="15" customHeight="1" x14ac:dyDescent="0.2">
      <c r="B5" s="50"/>
      <c r="C5" s="24"/>
      <c r="D5" s="24"/>
      <c r="E5" s="24"/>
      <c r="M5" s="91"/>
      <c r="N5" s="142"/>
    </row>
    <row r="6" spans="1:14" s="43" customFormat="1" ht="15" customHeight="1" x14ac:dyDescent="0.25">
      <c r="B6" s="176" t="str">
        <f>ControlP!C7</f>
        <v>Essential Requirements</v>
      </c>
      <c r="D6" s="19"/>
      <c r="E6" s="19"/>
      <c r="L6" s="58"/>
      <c r="M6" s="90"/>
      <c r="N6" s="141"/>
    </row>
    <row r="7" spans="1:14" s="53" customFormat="1" ht="14.25" x14ac:dyDescent="0.2">
      <c r="A7" s="43"/>
      <c r="B7" s="193"/>
      <c r="C7" s="250" t="s">
        <v>7</v>
      </c>
      <c r="D7" s="391" t="s">
        <v>18</v>
      </c>
      <c r="E7" s="392"/>
      <c r="F7" s="392"/>
      <c r="G7" s="392"/>
      <c r="H7" s="392"/>
      <c r="I7" s="392"/>
      <c r="J7" s="392"/>
      <c r="K7" s="393"/>
      <c r="L7" s="113"/>
      <c r="M7" s="89"/>
      <c r="N7" s="140"/>
    </row>
    <row r="8" spans="1:14" s="53" customFormat="1" ht="14.25" x14ac:dyDescent="0.2">
      <c r="A8" s="43"/>
      <c r="B8" s="193"/>
      <c r="C8" s="54"/>
      <c r="D8" s="189" t="str">
        <f>ControlP!C24</f>
        <v>My GST approver:</v>
      </c>
      <c r="E8" s="190"/>
      <c r="F8" s="190"/>
      <c r="G8" s="190"/>
      <c r="H8" s="190"/>
      <c r="I8" s="190"/>
      <c r="J8" s="190"/>
      <c r="K8" s="191"/>
      <c r="L8" s="113"/>
      <c r="M8" s="89"/>
      <c r="N8" s="140"/>
    </row>
    <row r="9" spans="1:14" s="53" customFormat="1" ht="30" customHeight="1" x14ac:dyDescent="0.2">
      <c r="A9" s="43"/>
      <c r="B9" s="193"/>
      <c r="C9" s="55">
        <v>1</v>
      </c>
      <c r="D9" s="382" t="str">
        <f>INDEX(ControlP!$C$25:$C$27,MATCH(C9,ControlP!$B$25:$B$27,0))</f>
        <v>Is in a position of authority (e.g. Accounts / Finance Manager or Chief Financial Officer) AND is appointed to be responsible for the accuracy of the business's GST return declarations.</v>
      </c>
      <c r="E9" s="383"/>
      <c r="F9" s="383"/>
      <c r="G9" s="383"/>
      <c r="H9" s="383"/>
      <c r="I9" s="383"/>
      <c r="J9" s="383"/>
      <c r="K9" s="384"/>
      <c r="L9" s="154"/>
      <c r="M9" s="88" t="b">
        <v>0</v>
      </c>
      <c r="N9" s="140"/>
    </row>
    <row r="10" spans="1:14" s="198" customFormat="1" ht="20.100000000000001" customHeight="1" x14ac:dyDescent="0.25">
      <c r="A10" s="202"/>
      <c r="B10" s="56"/>
      <c r="C10" s="55">
        <v>2</v>
      </c>
      <c r="D10" s="382" t="str">
        <f>INDEX(ControlP!$C$25:$C$27,MATCH(C10,ControlP!$B$25:$B$27,0))</f>
        <v>Has accounting qualification with at least one year of experience in reviewing GST returns.</v>
      </c>
      <c r="E10" s="383"/>
      <c r="F10" s="383"/>
      <c r="G10" s="383"/>
      <c r="H10" s="383"/>
      <c r="I10" s="383"/>
      <c r="J10" s="383"/>
      <c r="K10" s="384"/>
      <c r="L10" s="154"/>
      <c r="M10" s="89" t="b">
        <v>0</v>
      </c>
      <c r="N10" s="140"/>
    </row>
    <row r="11" spans="1:14" s="53" customFormat="1" ht="30" customHeight="1" x14ac:dyDescent="0.2">
      <c r="A11" s="43"/>
      <c r="B11" s="193"/>
      <c r="C11" s="57">
        <v>3</v>
      </c>
      <c r="D11" s="382" t="str">
        <f>INDEX(ControlP!$C$25:$C$27,MATCH(C11,ControlP!$B$25:$B$27,0))</f>
        <v>Has attended and attained at least a pass in one of the following courses - GST Course "Overview of GST", Executive Tax Programme Level I / II (GST), ISCA Professional Examination's Taxation Module or ISCA ATTS Specialist Certificate in Taxation.</v>
      </c>
      <c r="E11" s="383"/>
      <c r="F11" s="383"/>
      <c r="G11" s="383"/>
      <c r="H11" s="383"/>
      <c r="I11" s="383"/>
      <c r="J11" s="383"/>
      <c r="K11" s="384"/>
      <c r="L11" s="154"/>
      <c r="M11" s="88" t="b">
        <v>0</v>
      </c>
      <c r="N11" s="140"/>
    </row>
    <row r="12" spans="1:14" s="53" customFormat="1" ht="14.25" x14ac:dyDescent="0.2">
      <c r="A12" s="43"/>
      <c r="C12" s="27"/>
      <c r="D12" s="74"/>
      <c r="E12" s="74"/>
      <c r="F12" s="73"/>
      <c r="G12" s="73"/>
      <c r="H12" s="73"/>
      <c r="I12" s="73"/>
      <c r="J12" s="73"/>
      <c r="K12" s="73"/>
      <c r="L12" s="203"/>
      <c r="M12" s="88"/>
      <c r="N12" s="140"/>
    </row>
    <row r="13" spans="1:14" s="53" customFormat="1" x14ac:dyDescent="0.25">
      <c r="A13" s="43"/>
      <c r="B13" s="164" t="str">
        <f>ControlP!C17</f>
        <v>Good Practices</v>
      </c>
      <c r="C13" s="27"/>
      <c r="D13" s="74"/>
      <c r="E13" s="74"/>
      <c r="F13" s="73"/>
      <c r="G13" s="73"/>
      <c r="H13" s="73"/>
      <c r="I13" s="73"/>
      <c r="J13" s="73"/>
      <c r="K13" s="73"/>
      <c r="L13" s="203"/>
      <c r="M13" s="88"/>
      <c r="N13" s="140"/>
    </row>
    <row r="14" spans="1:14" s="53" customFormat="1" ht="20.100000000000001" customHeight="1" x14ac:dyDescent="0.2">
      <c r="A14" s="43"/>
      <c r="B14" s="193"/>
      <c r="C14" s="57">
        <v>1</v>
      </c>
      <c r="D14" s="382" t="str">
        <f>INDEX(ControlP!$C$29:$C$29,MATCH(C14,ControlP!$B$29:$B$29,0))</f>
        <v>My GST approver is an Accredited Tax Practitioner or Accredited Tax Advisor with Singapore Chartered Tax Professionals Limited (SCTP).</v>
      </c>
      <c r="E14" s="383"/>
      <c r="F14" s="383"/>
      <c r="G14" s="383"/>
      <c r="H14" s="383"/>
      <c r="I14" s="383"/>
      <c r="J14" s="383"/>
      <c r="K14" s="384"/>
      <c r="L14" s="154"/>
      <c r="M14" s="88" t="b">
        <v>0</v>
      </c>
      <c r="N14" s="140"/>
    </row>
    <row r="15" spans="1:14" s="53" customFormat="1" ht="14.25" x14ac:dyDescent="0.2">
      <c r="A15" s="43"/>
      <c r="C15" s="27"/>
      <c r="D15" s="197"/>
      <c r="E15" s="197"/>
      <c r="L15" s="206"/>
      <c r="M15" s="88"/>
      <c r="N15" s="140"/>
    </row>
    <row r="16" spans="1:14" s="53" customFormat="1" x14ac:dyDescent="0.25">
      <c r="A16" s="43"/>
      <c r="B16" s="163" t="str">
        <f>ControlP!$C$77</f>
        <v>None of the Above</v>
      </c>
      <c r="C16" s="27"/>
      <c r="D16" s="199"/>
      <c r="E16" s="199"/>
      <c r="F16" s="7"/>
      <c r="G16" s="7"/>
      <c r="H16" s="7"/>
      <c r="I16" s="7"/>
      <c r="J16" s="7"/>
      <c r="K16" s="7"/>
      <c r="L16" s="195"/>
      <c r="M16" s="89"/>
      <c r="N16" s="140"/>
    </row>
    <row r="17" spans="1:14" s="53" customFormat="1" ht="20.100000000000001" customHeight="1" x14ac:dyDescent="0.2">
      <c r="A17" s="43"/>
      <c r="B17" s="194"/>
      <c r="C17" s="57"/>
      <c r="D17" s="390" t="str">
        <f>ControlP!$C$78</f>
        <v>I do not fulfil any of the above requirements / practices.</v>
      </c>
      <c r="E17" s="394"/>
      <c r="F17" s="394"/>
      <c r="G17" s="394"/>
      <c r="H17" s="394"/>
      <c r="I17" s="394"/>
      <c r="J17" s="394"/>
      <c r="K17" s="395"/>
      <c r="L17" s="154"/>
      <c r="M17" s="89" t="b">
        <v>0</v>
      </c>
      <c r="N17" s="140"/>
    </row>
    <row r="18" spans="1:14" s="7" customFormat="1" ht="14.25" x14ac:dyDescent="0.25">
      <c r="A18" s="195"/>
      <c r="B18" s="195"/>
      <c r="C18" s="27"/>
      <c r="D18" s="75"/>
      <c r="E18" s="75"/>
      <c r="F18" s="75"/>
      <c r="G18" s="75"/>
      <c r="H18" s="75"/>
      <c r="I18" s="75"/>
      <c r="J18" s="75"/>
      <c r="K18" s="75"/>
      <c r="L18" s="154"/>
      <c r="M18" s="89"/>
      <c r="N18" s="140"/>
    </row>
    <row r="19" spans="1:14" s="74" customFormat="1" ht="15" customHeight="1" x14ac:dyDescent="0.25">
      <c r="A19" s="207"/>
      <c r="B19" s="207"/>
      <c r="C19" s="70"/>
      <c r="D19" s="388" t="str">
        <f>IF(M19=0,"You will not be able to proceed until you have provided the required inputs on this page","")</f>
        <v>You will not be able to proceed until you have provided the required inputs on this page</v>
      </c>
      <c r="E19" s="388"/>
      <c r="F19" s="343" t="str">
        <f>IF(General!Z8=1,HYPERLINK("#People!A1","            Back            "),"            Back            ")</f>
        <v xml:space="preserve">            Back            </v>
      </c>
      <c r="G19" s="343"/>
      <c r="H19" s="208"/>
      <c r="I19" s="209"/>
      <c r="J19" s="389" t="str">
        <f>IF(M19=0,HYPERLINK("#PeopleA!D19","            Next            "),IF(General!Z16=2,HYPERLINK("#InternalC!A1","            Next            "),HYPERLINK("#RecordK!A1","            Next            ")))</f>
        <v xml:space="preserve">            Next            </v>
      </c>
      <c r="K19" s="389"/>
      <c r="L19" s="142"/>
      <c r="M19" s="89">
        <f>IF(AND(M9=FALSE,M10=FALSE,M11=FALSE,M14=FALSE,M17=TRUE),2,IF(OR(M9=TRUE,M10=TRUE,M11=TRUE,M14=TRUE),1,0))</f>
        <v>0</v>
      </c>
      <c r="N19" s="140"/>
    </row>
    <row r="20" spans="1:14" s="7" customFormat="1" ht="15" customHeight="1" x14ac:dyDescent="0.25">
      <c r="A20" s="195"/>
      <c r="B20" s="195"/>
      <c r="C20" s="201"/>
      <c r="D20" s="8"/>
      <c r="E20" s="8"/>
      <c r="L20" s="195"/>
      <c r="M20" s="89"/>
      <c r="N20" s="140"/>
    </row>
  </sheetData>
  <sheetProtection password="D144" sheet="1" objects="1" scenarios="1"/>
  <mergeCells count="10">
    <mergeCell ref="D14:K14"/>
    <mergeCell ref="D19:E19"/>
    <mergeCell ref="B2:K2"/>
    <mergeCell ref="F19:G19"/>
    <mergeCell ref="J19:K19"/>
    <mergeCell ref="D7:K7"/>
    <mergeCell ref="D9:K9"/>
    <mergeCell ref="D10:K10"/>
    <mergeCell ref="D11:K11"/>
    <mergeCell ref="D17:K17"/>
  </mergeCells>
  <conditionalFormatting sqref="B16:K17">
    <cfRule type="expression" dxfId="23" priority="2" stopIfTrue="1">
      <formula>$M$19=1</formula>
    </cfRule>
  </conditionalFormatting>
  <conditionalFormatting sqref="B6:K14">
    <cfRule type="expression" dxfId="22" priority="9" stopIfTrue="1">
      <formula>$M$19=2</formula>
    </cfRule>
  </conditionalFormatting>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ignoredErrors>
    <ignoredError sqref="M19" unlocked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1</xdr:col>
                    <xdr:colOff>85725</xdr:colOff>
                    <xdr:row>8</xdr:row>
                    <xdr:rowOff>0</xdr:rowOff>
                  </from>
                  <to>
                    <xdr:col>2</xdr:col>
                    <xdr:colOff>0</xdr:colOff>
                    <xdr:row>8</xdr:row>
                    <xdr:rowOff>219075</xdr:rowOff>
                  </to>
                </anchor>
              </controlPr>
            </control>
          </mc:Choice>
        </mc:AlternateContent>
        <mc:AlternateContent xmlns:mc="http://schemas.openxmlformats.org/markup-compatibility/2006">
          <mc:Choice Requires="x14">
            <control shapeId="26626" r:id="rId4" name="Check Box 2">
              <controlPr defaultSize="0" autoFill="0" autoLine="0" autoPict="0">
                <anchor moveWithCells="1">
                  <from>
                    <xdr:col>1</xdr:col>
                    <xdr:colOff>85725</xdr:colOff>
                    <xdr:row>9</xdr:row>
                    <xdr:rowOff>0</xdr:rowOff>
                  </from>
                  <to>
                    <xdr:col>2</xdr:col>
                    <xdr:colOff>0</xdr:colOff>
                    <xdr:row>9</xdr:row>
                    <xdr:rowOff>219075</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1</xdr:col>
                    <xdr:colOff>85725</xdr:colOff>
                    <xdr:row>10</xdr:row>
                    <xdr:rowOff>0</xdr:rowOff>
                  </from>
                  <to>
                    <xdr:col>2</xdr:col>
                    <xdr:colOff>0</xdr:colOff>
                    <xdr:row>10</xdr:row>
                    <xdr:rowOff>219075</xdr:rowOff>
                  </to>
                </anchor>
              </controlPr>
            </control>
          </mc:Choice>
        </mc:AlternateContent>
        <mc:AlternateContent xmlns:mc="http://schemas.openxmlformats.org/markup-compatibility/2006">
          <mc:Choice Requires="x14">
            <control shapeId="26633" r:id="rId6" name="Check Box 9">
              <controlPr defaultSize="0" autoFill="0" autoLine="0" autoPict="0">
                <anchor moveWithCells="1">
                  <from>
                    <xdr:col>1</xdr:col>
                    <xdr:colOff>85725</xdr:colOff>
                    <xdr:row>13</xdr:row>
                    <xdr:rowOff>0</xdr:rowOff>
                  </from>
                  <to>
                    <xdr:col>2</xdr:col>
                    <xdr:colOff>0</xdr:colOff>
                    <xdr:row>13</xdr:row>
                    <xdr:rowOff>219075</xdr:rowOff>
                  </to>
                </anchor>
              </controlPr>
            </control>
          </mc:Choice>
        </mc:AlternateContent>
        <mc:AlternateContent xmlns:mc="http://schemas.openxmlformats.org/markup-compatibility/2006">
          <mc:Choice Requires="x14">
            <control shapeId="27053" r:id="rId7" name="Check Box 429">
              <controlPr defaultSize="0" autoFill="0" autoLine="0" autoPict="0">
                <anchor moveWithCells="1">
                  <from>
                    <xdr:col>1</xdr:col>
                    <xdr:colOff>85725</xdr:colOff>
                    <xdr:row>16</xdr:row>
                    <xdr:rowOff>0</xdr:rowOff>
                  </from>
                  <to>
                    <xdr:col>2</xdr:col>
                    <xdr:colOff>0</xdr:colOff>
                    <xdr:row>16</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6"/>
  </sheetPr>
  <dimension ref="A1:N31"/>
  <sheetViews>
    <sheetView showGridLines="0" showRowColHeaders="0" zoomScaleNormal="100" workbookViewId="0">
      <selection activeCell="C18" sqref="C18"/>
    </sheetView>
  </sheetViews>
  <sheetFormatPr defaultRowHeight="15" customHeight="1" x14ac:dyDescent="0.25"/>
  <cols>
    <col min="1" max="1" width="3.7109375" customWidth="1"/>
    <col min="2" max="2" width="5.7109375" customWidth="1"/>
    <col min="3" max="3" width="6.85546875" customWidth="1"/>
    <col min="4" max="4" width="95.28515625" customWidth="1"/>
    <col min="5" max="5" width="22.42578125" customWidth="1"/>
    <col min="6" max="7" width="6.85546875" customWidth="1"/>
    <col min="8" max="9" width="0.85546875" customWidth="1"/>
    <col min="10" max="11" width="6.85546875" customWidth="1"/>
    <col min="12" max="12" width="0.85546875" customWidth="1"/>
    <col min="13" max="13" width="9.140625" hidden="1" customWidth="1"/>
    <col min="14" max="15" width="9.140625" customWidth="1"/>
  </cols>
  <sheetData>
    <row r="1" spans="1:14" s="43" customFormat="1" ht="15" customHeight="1" x14ac:dyDescent="0.2">
      <c r="L1" s="58"/>
      <c r="M1" s="90"/>
      <c r="N1" s="141"/>
    </row>
    <row r="2" spans="1:14" s="43" customFormat="1" ht="20.100000000000001" customHeight="1" x14ac:dyDescent="0.2">
      <c r="B2" s="336" t="s">
        <v>113</v>
      </c>
      <c r="C2" s="336"/>
      <c r="D2" s="336"/>
      <c r="E2" s="336"/>
      <c r="F2" s="336"/>
      <c r="G2" s="336"/>
      <c r="H2" s="336"/>
      <c r="I2" s="336"/>
      <c r="J2" s="336"/>
      <c r="K2" s="336"/>
      <c r="L2" s="150"/>
      <c r="M2" s="90"/>
      <c r="N2" s="141"/>
    </row>
    <row r="3" spans="1:14" s="58" customFormat="1" ht="15" customHeight="1" x14ac:dyDescent="0.2">
      <c r="B3" s="49"/>
      <c r="C3" s="49"/>
      <c r="D3" s="49"/>
      <c r="E3" s="49"/>
      <c r="M3" s="91"/>
      <c r="N3" s="142"/>
    </row>
    <row r="4" spans="1:14" s="65" customFormat="1" ht="20.100000000000001" customHeight="1" x14ac:dyDescent="0.25">
      <c r="B4" s="62" t="s">
        <v>12</v>
      </c>
      <c r="C4" s="60"/>
      <c r="D4" s="60"/>
      <c r="E4" s="60"/>
      <c r="F4" s="60"/>
      <c r="G4" s="60"/>
      <c r="H4" s="60"/>
      <c r="I4" s="60"/>
      <c r="J4" s="60"/>
      <c r="K4" s="60"/>
      <c r="L4" s="24"/>
      <c r="M4" s="90"/>
      <c r="N4" s="141"/>
    </row>
    <row r="5" spans="1:14" s="58" customFormat="1" ht="15" customHeight="1" x14ac:dyDescent="0.2">
      <c r="B5" s="50"/>
      <c r="C5" s="24"/>
      <c r="D5" s="24"/>
      <c r="E5" s="24"/>
      <c r="M5" s="91"/>
      <c r="N5" s="142"/>
    </row>
    <row r="6" spans="1:14" s="43" customFormat="1" ht="15" customHeight="1" x14ac:dyDescent="0.25">
      <c r="B6" s="176" t="str">
        <f>ControlP!C7</f>
        <v>Essential Requirements</v>
      </c>
      <c r="D6" s="19"/>
      <c r="E6" s="19"/>
      <c r="L6" s="58"/>
      <c r="M6" s="90"/>
      <c r="N6" s="141"/>
    </row>
    <row r="7" spans="1:14" s="53" customFormat="1" ht="14.25" x14ac:dyDescent="0.2">
      <c r="A7" s="43"/>
      <c r="B7" s="193"/>
      <c r="C7" s="55" t="s">
        <v>7</v>
      </c>
      <c r="D7" s="251" t="s">
        <v>18</v>
      </c>
      <c r="E7" s="71"/>
      <c r="F7" s="68"/>
      <c r="G7" s="68"/>
      <c r="H7" s="68"/>
      <c r="I7" s="68"/>
      <c r="J7" s="68"/>
      <c r="K7" s="210"/>
      <c r="L7" s="206"/>
      <c r="M7" s="89"/>
      <c r="N7" s="140"/>
    </row>
    <row r="8" spans="1:14" s="53" customFormat="1" ht="20.100000000000001" customHeight="1" x14ac:dyDescent="0.2">
      <c r="A8" s="43"/>
      <c r="B8" s="193"/>
      <c r="C8" s="55">
        <v>1</v>
      </c>
      <c r="D8" s="382" t="str">
        <f>INDEX(ControlP!$C$32:$C$46,MATCH(C8,ControlP!$B$32:$B$46,0))</f>
        <v>All accounting records and documents are kept for a period of at least five years to support all my GST declarations.</v>
      </c>
      <c r="E8" s="383"/>
      <c r="F8" s="383"/>
      <c r="G8" s="383"/>
      <c r="H8" s="383"/>
      <c r="I8" s="383"/>
      <c r="J8" s="383"/>
      <c r="K8" s="384"/>
      <c r="L8" s="154"/>
      <c r="M8" s="88" t="b">
        <v>0</v>
      </c>
      <c r="N8" s="140"/>
    </row>
    <row r="9" spans="1:14" s="198" customFormat="1" ht="20.100000000000001" customHeight="1" x14ac:dyDescent="0.25">
      <c r="A9" s="202"/>
      <c r="B9" s="56"/>
      <c r="C9" s="55">
        <v>2</v>
      </c>
      <c r="D9" s="382" t="str">
        <f>INDEX(ControlP!$C$32:$C$46,MATCH(C9,ControlP!$B$32:$B$46,0))</f>
        <v>The record keeping processes are well documented and can be handed over in the event of a change in personnel handling GST matters.</v>
      </c>
      <c r="E9" s="383"/>
      <c r="F9" s="383"/>
      <c r="G9" s="383"/>
      <c r="H9" s="383"/>
      <c r="I9" s="383"/>
      <c r="J9" s="383"/>
      <c r="K9" s="384"/>
      <c r="L9" s="154"/>
      <c r="M9" s="89" t="b">
        <v>0</v>
      </c>
      <c r="N9" s="140"/>
    </row>
    <row r="10" spans="1:14" s="53" customFormat="1" ht="30" customHeight="1" x14ac:dyDescent="0.2">
      <c r="A10" s="43"/>
      <c r="B10" s="193"/>
      <c r="C10" s="57">
        <v>3</v>
      </c>
      <c r="D10" s="382" t="str">
        <f>INDEX(ControlP!$C$32:$C$46,MATCH(C10,ControlP!$B$32:$B$46,0))</f>
        <v>Copies of my communication with IRAS and external consultants on GST treatment and / or other matters relevant to the business are maintained (e.g. approval letter from IRAS on GST scheme, clarifications sought on GST treatment).</v>
      </c>
      <c r="E10" s="383"/>
      <c r="F10" s="383"/>
      <c r="G10" s="383"/>
      <c r="H10" s="383"/>
      <c r="I10" s="383"/>
      <c r="J10" s="383"/>
      <c r="K10" s="384"/>
      <c r="L10" s="154"/>
      <c r="M10" s="88" t="b">
        <v>0</v>
      </c>
      <c r="N10" s="140"/>
    </row>
    <row r="11" spans="1:14" s="53" customFormat="1" ht="174.95" customHeight="1" x14ac:dyDescent="0.2">
      <c r="A11" s="43"/>
      <c r="B11" s="193"/>
      <c r="C11" s="57" t="s">
        <v>118</v>
      </c>
      <c r="D11" s="382" t="str">
        <f>INDEX(ControlP!$C$32:$C$46,MATCH(C11,ControlP!$B$32:$B$46,0))</f>
        <v>My business issues tax invoices with the following details:
(a) The words “tax invoice” in a prominent place;
(b) An identification number;
(c) The date of issue of the invoice;
(d) My name/business name, address and GST registration number;
(e) My customer’s name (or trading name) and address;
(f) A description of the goods or services supplied and the type of supply, if there is more than one type of supply to the same customer;
(g) For each description of goods or services supplied, the quantity of goods or the extent of services and the amount payable, excluding GST;
(h) Any cash discount offered;
(i) The total amount payable excluding GST, the rate of GST and the total GST chargeable shown as a separate amount;
(j) The total amount payable including the total GST chargeable; and
(k) The breakdown of GST-exempt, zero-rated or other supplies, stating separately the gross amount payable in respect of each, if applicable.</v>
      </c>
      <c r="E11" s="383"/>
      <c r="F11" s="383"/>
      <c r="G11" s="383"/>
      <c r="H11" s="383"/>
      <c r="I11" s="383"/>
      <c r="J11" s="383"/>
      <c r="K11" s="384"/>
      <c r="L11" s="158"/>
      <c r="M11" s="88" t="b">
        <v>0</v>
      </c>
      <c r="N11" s="140"/>
    </row>
    <row r="12" spans="1:14" s="53" customFormat="1" ht="157.5" customHeight="1" x14ac:dyDescent="0.2">
      <c r="A12" s="43"/>
      <c r="B12" s="193"/>
      <c r="C12" s="319" t="s">
        <v>119</v>
      </c>
      <c r="D12" s="396" t="str">
        <f>INDEX(ControlP!$C$32:$C$46,MATCH(C12,ControlP!$B$32:$B$46,0))</f>
        <v>My business issues customer accounting tax invoices with the following details:
(a) The words “tax invoice” in a prominent place;
(b) An identification number;
(c) The date of issue of the invoice;
(d) My name/business name, address and GST registration number;
(e) My customer’s name (or trading name), address and GST registration number;
(f) A description of the goods or services supplied and the type of supply, if there is more than one type of supply to the same customer;
(g) For each description of goods or services supplied, the quantity of goods or the extent of services and the amount payable, excluding GST;
(h) Any cash discount offered;
(i) The total amount payable, excluding GST; and
(j) A statement to inform my customer of the total GST due and to account for this tax to IRAS on my behalf.</v>
      </c>
      <c r="E12" s="397"/>
      <c r="F12" s="397"/>
      <c r="G12" s="397"/>
      <c r="H12" s="397"/>
      <c r="I12" s="397"/>
      <c r="J12" s="397"/>
      <c r="K12" s="398"/>
      <c r="L12" s="158"/>
      <c r="M12" s="88" t="b">
        <v>0</v>
      </c>
      <c r="N12" s="140"/>
    </row>
    <row r="13" spans="1:14" s="53" customFormat="1" ht="20.100000000000001" customHeight="1" x14ac:dyDescent="0.2">
      <c r="A13" s="43"/>
      <c r="B13" s="193"/>
      <c r="C13" s="57">
        <v>5</v>
      </c>
      <c r="D13" s="382" t="str">
        <f>INDEX(ControlP!$C$32:$C$46,MATCH(C13,ControlP!$B$32:$B$46,0))</f>
        <v>My business keeps the original tax invoice which was cancelled.</v>
      </c>
      <c r="E13" s="383"/>
      <c r="F13" s="383"/>
      <c r="G13" s="383"/>
      <c r="H13" s="383"/>
      <c r="I13" s="383"/>
      <c r="J13" s="383"/>
      <c r="K13" s="384"/>
      <c r="L13" s="154"/>
      <c r="M13" s="88" t="b">
        <v>0</v>
      </c>
      <c r="N13" s="140"/>
    </row>
    <row r="14" spans="1:14" s="53" customFormat="1" ht="117.95" customHeight="1" x14ac:dyDescent="0.2">
      <c r="A14" s="43"/>
      <c r="B14" s="193"/>
      <c r="C14" s="57">
        <v>6</v>
      </c>
      <c r="D14" s="382" t="str">
        <f>INDEX(ControlP!$C$32:$C$46,MATCH(C14,ControlP!$B$32:$B$46,0))</f>
        <v>My business is aware that when issuing sales invoices for zero-rated supplies, the sales invoice should contain the following details:
(a) My name / Business name, address, telephone number and business registration number;
(b) The date of issue of the invoice;
(c) An identification number, e.g. invoice number;
(d) My customer’s name and address;
(e) The description of goods or services, quantity and price;
(f) Any cash discount offered; and
(g) The total price.</v>
      </c>
      <c r="E14" s="383"/>
      <c r="F14" s="383"/>
      <c r="G14" s="383"/>
      <c r="H14" s="383"/>
      <c r="I14" s="383"/>
      <c r="J14" s="383"/>
      <c r="K14" s="384"/>
      <c r="L14" s="154"/>
      <c r="M14" s="88" t="b">
        <v>0</v>
      </c>
      <c r="N14" s="140"/>
    </row>
    <row r="15" spans="1:14" s="53" customFormat="1" ht="75" customHeight="1" x14ac:dyDescent="0.2">
      <c r="A15" s="43"/>
      <c r="B15" s="193"/>
      <c r="C15" s="57" t="s">
        <v>120</v>
      </c>
      <c r="D15" s="382" t="str">
        <f>INDEX(ControlP!$C$32:$C$46,MATCH(C15,ControlP!$B$32:$B$46,0))</f>
        <v>My business is aware that when issuing an invoice in a foreign currency, the following items on the tax invoice will be converted into Singapore dollar at the selling rate of exchange prevailing in Singapore at the time of supply:
(a) The total amount payable (excluding GST);
(b) The total GST payable; and
(c) The total amount payable (including GST).</v>
      </c>
      <c r="E15" s="383"/>
      <c r="F15" s="383"/>
      <c r="G15" s="383"/>
      <c r="H15" s="383"/>
      <c r="I15" s="383"/>
      <c r="J15" s="383"/>
      <c r="K15" s="384"/>
      <c r="L15" s="154"/>
      <c r="M15" s="88" t="b">
        <v>0</v>
      </c>
      <c r="N15" s="140"/>
    </row>
    <row r="16" spans="1:14" s="53" customFormat="1" ht="60.6" customHeight="1" x14ac:dyDescent="0.2">
      <c r="A16" s="43"/>
      <c r="B16" s="193"/>
      <c r="C16" s="319" t="s">
        <v>121</v>
      </c>
      <c r="D16" s="396" t="str">
        <f>INDEX(ControlP!$C$32:$C$46,MATCH(C16,ControlP!$B$32:$B$46,0))</f>
        <v>My business is aware that when issuing a customer accounting tax invoice in a foreign currency, the following items on the tax invoice are to be converted into Singapore dollar at the selling rate of exchange prevailing in Singapore at the time of supply:
(a) The total amount payable (excluding GST); and
(b) The GST amount my customer is required to account for on my behalf.</v>
      </c>
      <c r="E16" s="397"/>
      <c r="F16" s="397"/>
      <c r="G16" s="397"/>
      <c r="H16" s="397"/>
      <c r="I16" s="397"/>
      <c r="J16" s="397"/>
      <c r="K16" s="398"/>
      <c r="L16" s="318"/>
      <c r="M16" s="88" t="b">
        <v>0</v>
      </c>
      <c r="N16" s="140"/>
    </row>
    <row r="17" spans="1:14" s="53" customFormat="1" ht="117.75" customHeight="1" x14ac:dyDescent="0.2">
      <c r="A17" s="43"/>
      <c r="B17" s="193"/>
      <c r="C17" s="57">
        <v>8</v>
      </c>
      <c r="D17" s="382" t="str">
        <f>INDEX(ControlP!$C$32:$C$46,MATCH(C17,ControlP!$B$32:$B$46,0))</f>
        <v>My business is aware that a simplified tax invoice containing the following details can be issued for standard-rated supplies amounting $1,000 (incl GST) or less:
(a) My name / Business name, address and GST registration number;
(b) The date of issue of the invoice;
(c) An identification number, e.g. invoice number;
(d) The description of the goods or services supplied;
(e) The total amount payable including tax; and
(f) The words “Price Payable includes GST”.</v>
      </c>
      <c r="E17" s="383"/>
      <c r="F17" s="383"/>
      <c r="G17" s="383"/>
      <c r="H17" s="383"/>
      <c r="I17" s="383"/>
      <c r="J17" s="383"/>
      <c r="K17" s="384"/>
      <c r="L17" s="154"/>
      <c r="M17" s="88" t="b">
        <v>0</v>
      </c>
      <c r="N17" s="140"/>
    </row>
    <row r="18" spans="1:14" s="53" customFormat="1" ht="303" customHeight="1" x14ac:dyDescent="0.2">
      <c r="A18" s="43"/>
      <c r="B18" s="193"/>
      <c r="C18" s="319" t="s">
        <v>122</v>
      </c>
      <c r="D18" s="396" t="str">
        <f>INDEX(ControlP!$C$32:$C$46,MATCH(C18,ControlP!$B$32:$B$46,0))</f>
        <v>My business is aware that a credit note can be issued to correct a genuine mistake or to give a credit to its customer under the following situations:
- correction of a genuine mistake (e.g. goods invoiced as standard-rated which should have been exempt or zero-rated)
- supply did not take place
- charges are partly or fully waived before/after delivery of the goods
- goods or services are accepted, but terms of the contract are not fully met (e.g. sub standard goods are accepted by the customer at a reduced price)
- goods are returned or services are not accepted
- goods and services are supplied for an unconfirmed consideration
The credit note shows clearly:
(a) My name/Business name, address and GST registration number ;
(b) An identification number (e.g. a serial number);
(c) The date of issue;
(d) My customer's name and address;
(e) The reason for the credit given - for example, "returned goods";
(f) A description sufficient to identify the goods and services for which credit is being allowed;
(g) The quantity and amount credited for each item;
(h) The total amount credited, excluding tax;
(i) The rate and amount of tax credited;
(j) The total amount credited, including tax; and
(k) The number and date of the original tax invoice (for transactions which I am unable to do so, I am able to satisfy the Comptroller of GST by other means that I have accounted for GST on the original supply).</v>
      </c>
      <c r="E18" s="397"/>
      <c r="F18" s="397"/>
      <c r="G18" s="397"/>
      <c r="H18" s="397"/>
      <c r="I18" s="397"/>
      <c r="J18" s="397"/>
      <c r="K18" s="398"/>
      <c r="L18" s="158"/>
      <c r="M18" s="88" t="b">
        <v>0</v>
      </c>
      <c r="N18" s="140"/>
    </row>
    <row r="19" spans="1:14" s="53" customFormat="1" ht="186" customHeight="1" x14ac:dyDescent="0.2">
      <c r="A19" s="43"/>
      <c r="B19" s="193"/>
      <c r="C19" s="57" t="s">
        <v>123</v>
      </c>
      <c r="D19" s="382" t="str">
        <f>INDEX(ControlP!$C$32:$C$46,MATCH(C19,ControlP!$B$32:$B$46,0))</f>
        <v>My business is aware that for customer accounting transactions where a credit note is issued to correct a genuine mistake or to give a credit to its customer, the credit note is to show clearly:
(a) My name/Business name, address and GST registration number;
(b) An identification number (e.g. a serial number);
(c) The date of issue;
(d) My customer's name and address and GST registration number;
(e) The reason for the credit given - for example, "returned goods";
(f) A description sufficient to identify the goods and services for which credit is being allowed;
(g) The quantity and amount credited for each item;
(h) The total amount credited, excluding tax;
(i) The number and date of the original customer accounting tax invoice (for transactions which I am unable to do so, I am able to satisfy the Comptroller of GST by other means that the supply was subject to customer accounting); and
(j) A statement to inform my customer of the total GST credit given and to adjust for this tax to IRAS on my behalf.</v>
      </c>
      <c r="E19" s="383"/>
      <c r="F19" s="383"/>
      <c r="G19" s="383"/>
      <c r="H19" s="383"/>
      <c r="I19" s="383"/>
      <c r="J19" s="383"/>
      <c r="K19" s="384"/>
      <c r="L19" s="158"/>
      <c r="M19" s="88" t="b">
        <v>0</v>
      </c>
      <c r="N19" s="140"/>
    </row>
    <row r="20" spans="1:14" s="53" customFormat="1" ht="90" customHeight="1" x14ac:dyDescent="0.2">
      <c r="A20" s="43"/>
      <c r="B20" s="193"/>
      <c r="C20" s="57">
        <v>10</v>
      </c>
      <c r="D20" s="382" t="str">
        <f>INDEX(ControlP!$C$32:$C$46,MATCH(C20,ControlP!$B$32:$B$46,0))</f>
        <v>My business is aware that for importation and exportation of goods, the following documents are to be maintained in accordance to the GST e-Tax Guides “A Guide on Exports”, "GST: Guide on Hand-Carried Exports Scheme" and "GST: Guide on Imports": 
- Import and export permits, bill of lading / air waybill / cargo manifest / mate’s receipt or subsidiary export certificate/note of shipment issued by freight forwarder / handling agent;
- Invoice, purchase order, packing list / delivery note, insurance documents and evidence of payment.
- Any other documents specified by the Comptroller in the above GST e-Tax Guides.</v>
      </c>
      <c r="E20" s="383"/>
      <c r="F20" s="383"/>
      <c r="G20" s="383"/>
      <c r="H20" s="383"/>
      <c r="I20" s="383"/>
      <c r="J20" s="383"/>
      <c r="K20" s="384"/>
      <c r="L20" s="154"/>
      <c r="M20" s="88" t="b">
        <v>0</v>
      </c>
      <c r="N20" s="140"/>
    </row>
    <row r="21" spans="1:14" s="53" customFormat="1" ht="30" customHeight="1" x14ac:dyDescent="0.2">
      <c r="A21" s="43"/>
      <c r="B21" s="193"/>
      <c r="C21" s="57">
        <v>11</v>
      </c>
      <c r="D21" s="382" t="str">
        <f>INDEX(ControlP!$C$32:$C$46,MATCH(C21,ControlP!$B$32:$B$46,0))</f>
        <v>My business files all source documents (e.g. receipts / invoices from my suppliers and carbon / duplicate copies of tax invoices / receipts issued to my customers) on a timely basis.</v>
      </c>
      <c r="E21" s="383"/>
      <c r="F21" s="383"/>
      <c r="G21" s="383"/>
      <c r="H21" s="383"/>
      <c r="I21" s="383"/>
      <c r="J21" s="383"/>
      <c r="K21" s="384"/>
      <c r="L21" s="154"/>
      <c r="M21" s="88" t="b">
        <v>0</v>
      </c>
      <c r="N21" s="140"/>
    </row>
    <row r="22" spans="1:14" s="53" customFormat="1" ht="179.1" customHeight="1" x14ac:dyDescent="0.2">
      <c r="A22" s="43"/>
      <c r="B22" s="193"/>
      <c r="C22" s="57">
        <v>12</v>
      </c>
      <c r="D22" s="382" t="str">
        <f>INDEX(ControlP!$C$32:$C$46,MATCH(C22,ControlP!$B$32:$B$46,0))</f>
        <v xml:space="preserve">My business maintains its sales and purchase listings in accordance with the following format prescribed by IRAS:
Sales listings
Purchase listings
</v>
      </c>
      <c r="E22" s="383"/>
      <c r="F22" s="383"/>
      <c r="G22" s="383"/>
      <c r="H22" s="383"/>
      <c r="I22" s="383"/>
      <c r="J22" s="383"/>
      <c r="K22" s="384"/>
      <c r="L22" s="154"/>
      <c r="M22" s="88" t="b">
        <v>0</v>
      </c>
      <c r="N22" s="140"/>
    </row>
    <row r="23" spans="1:14" s="53" customFormat="1" ht="14.25" x14ac:dyDescent="0.2">
      <c r="A23" s="43"/>
      <c r="C23" s="27"/>
      <c r="D23" s="72"/>
      <c r="E23" s="72"/>
      <c r="F23" s="74"/>
      <c r="G23" s="74"/>
      <c r="H23" s="74"/>
      <c r="I23" s="74"/>
      <c r="J23" s="74"/>
      <c r="K23" s="74"/>
      <c r="L23" s="207"/>
      <c r="M23" s="88"/>
      <c r="N23" s="140"/>
    </row>
    <row r="24" spans="1:14" s="53" customFormat="1" x14ac:dyDescent="0.25">
      <c r="A24" s="43"/>
      <c r="B24" s="164" t="str">
        <f>ControlP!C17</f>
        <v>Good Practices</v>
      </c>
      <c r="C24" s="27"/>
      <c r="D24" s="74"/>
      <c r="E24" s="74"/>
      <c r="F24" s="73"/>
      <c r="G24" s="73"/>
      <c r="H24" s="73"/>
      <c r="I24" s="73"/>
      <c r="J24" s="73"/>
      <c r="K24" s="73"/>
      <c r="L24" s="203"/>
      <c r="M24" s="88"/>
      <c r="N24" s="140"/>
    </row>
    <row r="25" spans="1:14" s="53" customFormat="1" ht="20.100000000000001" customHeight="1" x14ac:dyDescent="0.2">
      <c r="A25" s="43"/>
      <c r="B25" s="193"/>
      <c r="C25" s="57">
        <v>1</v>
      </c>
      <c r="D25" s="382" t="str">
        <f>INDEX(ControlP!$C$48:$C$48,MATCH(C25,ControlP!$B$48:$B$48,0))</f>
        <v>Electronic records (instead of hardcopies) are kept for easy storage and retrieval.</v>
      </c>
      <c r="E25" s="383"/>
      <c r="F25" s="383"/>
      <c r="G25" s="383"/>
      <c r="H25" s="383"/>
      <c r="I25" s="383"/>
      <c r="J25" s="383"/>
      <c r="K25" s="384"/>
      <c r="L25" s="154"/>
      <c r="M25" s="88" t="b">
        <v>0</v>
      </c>
      <c r="N25" s="140"/>
    </row>
    <row r="26" spans="1:14" s="53" customFormat="1" ht="15" customHeight="1" x14ac:dyDescent="0.2">
      <c r="A26" s="43"/>
      <c r="C26" s="27"/>
      <c r="D26" s="75"/>
      <c r="E26" s="75"/>
      <c r="F26" s="75"/>
      <c r="G26" s="75"/>
      <c r="H26" s="75"/>
      <c r="I26" s="75"/>
      <c r="J26" s="75"/>
      <c r="K26" s="75"/>
      <c r="L26" s="154"/>
      <c r="M26" s="88"/>
      <c r="N26" s="140"/>
    </row>
    <row r="27" spans="1:14" s="53" customFormat="1" x14ac:dyDescent="0.25">
      <c r="A27" s="43"/>
      <c r="B27" s="163" t="str">
        <f>ControlP!$C$77</f>
        <v>None of the Above</v>
      </c>
      <c r="C27" s="27"/>
      <c r="D27" s="199"/>
      <c r="E27" s="199"/>
      <c r="F27" s="7"/>
      <c r="G27" s="7"/>
      <c r="H27" s="7"/>
      <c r="I27" s="7"/>
      <c r="J27" s="7"/>
      <c r="K27" s="7"/>
      <c r="L27" s="195"/>
      <c r="M27" s="89"/>
      <c r="N27" s="140"/>
    </row>
    <row r="28" spans="1:14" s="53" customFormat="1" ht="20.100000000000001" customHeight="1" x14ac:dyDescent="0.2">
      <c r="A28" s="43"/>
      <c r="B28" s="194"/>
      <c r="C28" s="57"/>
      <c r="D28" s="390" t="str">
        <f>ControlP!$C$78</f>
        <v>I do not fulfil any of the above requirements / practices.</v>
      </c>
      <c r="E28" s="394"/>
      <c r="F28" s="394"/>
      <c r="G28" s="394"/>
      <c r="H28" s="394"/>
      <c r="I28" s="394"/>
      <c r="J28" s="394"/>
      <c r="K28" s="395"/>
      <c r="L28" s="154"/>
      <c r="M28" s="89" t="b">
        <v>0</v>
      </c>
      <c r="N28" s="140"/>
    </row>
    <row r="29" spans="1:14" s="7" customFormat="1" x14ac:dyDescent="0.25">
      <c r="A29" s="195"/>
      <c r="B29" s="195"/>
      <c r="C29" s="6"/>
      <c r="D29" s="2"/>
      <c r="E29" s="2"/>
      <c r="L29" s="195"/>
      <c r="M29" s="89"/>
      <c r="N29" s="140"/>
    </row>
    <row r="30" spans="1:14" s="74" customFormat="1" ht="15" customHeight="1" x14ac:dyDescent="0.25">
      <c r="A30" s="207"/>
      <c r="B30" s="207"/>
      <c r="C30" s="70"/>
      <c r="D30" s="388" t="str">
        <f>IF(M30=0,"You will not be able to proceed until you have provided the required inputs on this page","")</f>
        <v>You will not be able to proceed until you have provided the required inputs on this page</v>
      </c>
      <c r="E30" s="388"/>
      <c r="F30" s="343" t="str">
        <f>IF(AND(General!Z16=2,Assessment!L18&lt;&gt;""),HYPERLINK("#Assessment!A1","            Back            "),IF(General!Z16=2,HYPERLINK("#General!A1","            Back            "),IF(General!Z8=1,HYPERLINK("#PeopleA!A1","            Back            "),IF(General!Z8=2,HYPERLINK("#People!A1","            Back            "),"            Back            "))))</f>
        <v xml:space="preserve">            Back            </v>
      </c>
      <c r="G30" s="343"/>
      <c r="H30" s="208"/>
      <c r="I30" s="209"/>
      <c r="J30" s="389" t="str">
        <f>IF(M30=0,HYPERLINK("#RecordK!D27","            Next            "),IF(General!Z16=2,HYPERLINK("#People!A1","            Next            "),IF(AND(General!Z16=3,General!Z12=1),HYPERLINK("#Systems!A1","            Next            "),IF(AND(General!Z16=3,General!Z12=2),HYPERLINK("#Systems1!A1","            Next            "),HYPERLINK("#InternalC!A1","            Next            ")))))</f>
        <v xml:space="preserve">            Next            </v>
      </c>
      <c r="K30" s="389"/>
      <c r="L30" s="142"/>
      <c r="M30" s="89">
        <f>IF(AND(M8=FALSE,M9=FALSE,M10=FALSE,M11=FALSE,M12=FALSE,M13=FALSE,M14=FALSE,M15=FALSE,M16=FALSE,M17=FALSE,M18=FALSE,M19=FALSE,M20=FALSE,M21=FALSE,M22=FALSE,M25=FALSE,M28=TRUE),2,IF(OR(M8=TRUE,M9=TRUE,M10=TRUE,M11=TRUE,M12=TRUE,M13=TRUE,M14=TRUE,M15=TRUE,M16=TRUE,M17=TRUE,M18=TRUE,M19=TRUE,M20=TRUE,M21=TRUE,M22=TRUE,M25=TRUE),1,0))</f>
        <v>0</v>
      </c>
      <c r="N30" s="140"/>
    </row>
    <row r="31" spans="1:14" s="7" customFormat="1" ht="15" customHeight="1" x14ac:dyDescent="0.25">
      <c r="A31" s="195"/>
      <c r="B31" s="195"/>
      <c r="C31" s="201"/>
      <c r="D31" s="8"/>
      <c r="E31" s="8"/>
      <c r="L31" s="195"/>
      <c r="M31" s="89"/>
      <c r="N31" s="140"/>
    </row>
  </sheetData>
  <sheetProtection password="D144" sheet="1" objects="1" scenarios="1"/>
  <mergeCells count="21">
    <mergeCell ref="D15:K15"/>
    <mergeCell ref="D17:K17"/>
    <mergeCell ref="D18:K18"/>
    <mergeCell ref="D20:K20"/>
    <mergeCell ref="D21:K21"/>
    <mergeCell ref="B2:K2"/>
    <mergeCell ref="D30:E30"/>
    <mergeCell ref="F30:G30"/>
    <mergeCell ref="J30:K30"/>
    <mergeCell ref="D11:K11"/>
    <mergeCell ref="D8:K8"/>
    <mergeCell ref="D9:K9"/>
    <mergeCell ref="D10:K10"/>
    <mergeCell ref="D28:K28"/>
    <mergeCell ref="D13:K13"/>
    <mergeCell ref="D12:K12"/>
    <mergeCell ref="D16:K16"/>
    <mergeCell ref="D19:K19"/>
    <mergeCell ref="D22:K22"/>
    <mergeCell ref="D25:K25"/>
    <mergeCell ref="D14:K14"/>
  </mergeCells>
  <conditionalFormatting sqref="B27:K28">
    <cfRule type="expression" dxfId="21" priority="5" stopIfTrue="1">
      <formula>$M$30=1</formula>
    </cfRule>
  </conditionalFormatting>
  <conditionalFormatting sqref="B6:K11 B13:K15 B17:K18 B20:K25">
    <cfRule type="expression" dxfId="20" priority="7" stopIfTrue="1">
      <formula>$M$30=2</formula>
    </cfRule>
  </conditionalFormatting>
  <conditionalFormatting sqref="B12:K12">
    <cfRule type="expression" dxfId="19" priority="4" stopIfTrue="1">
      <formula>$M$30=2</formula>
    </cfRule>
  </conditionalFormatting>
  <conditionalFormatting sqref="B16:K16">
    <cfRule type="expression" dxfId="18" priority="2" stopIfTrue="1">
      <formula>$M$30=2</formula>
    </cfRule>
  </conditionalFormatting>
  <conditionalFormatting sqref="B19:K19">
    <cfRule type="expression" dxfId="17" priority="1" stopIfTrue="1">
      <formula>$M$30=2</formula>
    </cfRule>
  </conditionalFormatting>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rowBreaks count="3" manualBreakCount="3">
    <brk id="13" max="13" man="1"/>
    <brk id="19" max="13" man="1"/>
    <brk id="31" max="14" man="1"/>
  </rowBreaks>
  <ignoredErrors>
    <ignoredError sqref="M30" unlocked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27649" r:id="rId3" name="Check Box 1">
              <controlPr defaultSize="0" autoFill="0" autoLine="0" autoPict="0">
                <anchor moveWithCells="1">
                  <from>
                    <xdr:col>1</xdr:col>
                    <xdr:colOff>85725</xdr:colOff>
                    <xdr:row>7</xdr:row>
                    <xdr:rowOff>0</xdr:rowOff>
                  </from>
                  <to>
                    <xdr:col>2</xdr:col>
                    <xdr:colOff>0</xdr:colOff>
                    <xdr:row>7</xdr:row>
                    <xdr:rowOff>219075</xdr:rowOff>
                  </to>
                </anchor>
              </controlPr>
            </control>
          </mc:Choice>
        </mc:AlternateContent>
        <mc:AlternateContent xmlns:mc="http://schemas.openxmlformats.org/markup-compatibility/2006">
          <mc:Choice Requires="x14">
            <control shapeId="27650" r:id="rId4" name="Check Box 2">
              <controlPr defaultSize="0" autoFill="0" autoLine="0" autoPict="0">
                <anchor moveWithCells="1">
                  <from>
                    <xdr:col>1</xdr:col>
                    <xdr:colOff>85725</xdr:colOff>
                    <xdr:row>8</xdr:row>
                    <xdr:rowOff>0</xdr:rowOff>
                  </from>
                  <to>
                    <xdr:col>2</xdr:col>
                    <xdr:colOff>0</xdr:colOff>
                    <xdr:row>8</xdr:row>
                    <xdr:rowOff>219075</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1</xdr:col>
                    <xdr:colOff>85725</xdr:colOff>
                    <xdr:row>8</xdr:row>
                    <xdr:rowOff>514350</xdr:rowOff>
                  </from>
                  <to>
                    <xdr:col>2</xdr:col>
                    <xdr:colOff>0</xdr:colOff>
                    <xdr:row>9</xdr:row>
                    <xdr:rowOff>219075</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1</xdr:col>
                    <xdr:colOff>85725</xdr:colOff>
                    <xdr:row>10</xdr:row>
                    <xdr:rowOff>0</xdr:rowOff>
                  </from>
                  <to>
                    <xdr:col>2</xdr:col>
                    <xdr:colOff>0</xdr:colOff>
                    <xdr:row>10</xdr:row>
                    <xdr:rowOff>209550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1</xdr:col>
                    <xdr:colOff>85725</xdr:colOff>
                    <xdr:row>12</xdr:row>
                    <xdr:rowOff>0</xdr:rowOff>
                  </from>
                  <to>
                    <xdr:col>2</xdr:col>
                    <xdr:colOff>0</xdr:colOff>
                    <xdr:row>12</xdr:row>
                    <xdr:rowOff>219075</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1</xdr:col>
                    <xdr:colOff>85725</xdr:colOff>
                    <xdr:row>13</xdr:row>
                    <xdr:rowOff>0</xdr:rowOff>
                  </from>
                  <to>
                    <xdr:col>2</xdr:col>
                    <xdr:colOff>0</xdr:colOff>
                    <xdr:row>13</xdr:row>
                    <xdr:rowOff>219075</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1</xdr:col>
                    <xdr:colOff>85725</xdr:colOff>
                    <xdr:row>14</xdr:row>
                    <xdr:rowOff>0</xdr:rowOff>
                  </from>
                  <to>
                    <xdr:col>2</xdr:col>
                    <xdr:colOff>0</xdr:colOff>
                    <xdr:row>14</xdr:row>
                    <xdr:rowOff>219075</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1</xdr:col>
                    <xdr:colOff>85725</xdr:colOff>
                    <xdr:row>16</xdr:row>
                    <xdr:rowOff>0</xdr:rowOff>
                  </from>
                  <to>
                    <xdr:col>2</xdr:col>
                    <xdr:colOff>0</xdr:colOff>
                    <xdr:row>16</xdr:row>
                    <xdr:rowOff>219075</xdr:rowOff>
                  </to>
                </anchor>
              </controlPr>
            </control>
          </mc:Choice>
        </mc:AlternateContent>
        <mc:AlternateContent xmlns:mc="http://schemas.openxmlformats.org/markup-compatibility/2006">
          <mc:Choice Requires="x14">
            <control shapeId="27660" r:id="rId11" name="Check Box 12">
              <controlPr defaultSize="0" autoFill="0" autoLine="0" autoPict="0">
                <anchor moveWithCells="1">
                  <from>
                    <xdr:col>1</xdr:col>
                    <xdr:colOff>85725</xdr:colOff>
                    <xdr:row>17</xdr:row>
                    <xdr:rowOff>0</xdr:rowOff>
                  </from>
                  <to>
                    <xdr:col>2</xdr:col>
                    <xdr:colOff>0</xdr:colOff>
                    <xdr:row>17</xdr:row>
                    <xdr:rowOff>228600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1</xdr:col>
                    <xdr:colOff>85725</xdr:colOff>
                    <xdr:row>19</xdr:row>
                    <xdr:rowOff>0</xdr:rowOff>
                  </from>
                  <to>
                    <xdr:col>2</xdr:col>
                    <xdr:colOff>0</xdr:colOff>
                    <xdr:row>19</xdr:row>
                    <xdr:rowOff>219075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1</xdr:col>
                    <xdr:colOff>85725</xdr:colOff>
                    <xdr:row>20</xdr:row>
                    <xdr:rowOff>0</xdr:rowOff>
                  </from>
                  <to>
                    <xdr:col>2</xdr:col>
                    <xdr:colOff>0</xdr:colOff>
                    <xdr:row>20</xdr:row>
                    <xdr:rowOff>219075</xdr:rowOff>
                  </to>
                </anchor>
              </controlPr>
            </control>
          </mc:Choice>
        </mc:AlternateContent>
        <mc:AlternateContent xmlns:mc="http://schemas.openxmlformats.org/markup-compatibility/2006">
          <mc:Choice Requires="x14">
            <control shapeId="27663" r:id="rId14" name="Check Box 15">
              <controlPr defaultSize="0" autoFill="0" autoLine="0" autoPict="0">
                <anchor moveWithCells="1">
                  <from>
                    <xdr:col>1</xdr:col>
                    <xdr:colOff>85725</xdr:colOff>
                    <xdr:row>21</xdr:row>
                    <xdr:rowOff>0</xdr:rowOff>
                  </from>
                  <to>
                    <xdr:col>2</xdr:col>
                    <xdr:colOff>0</xdr:colOff>
                    <xdr:row>21</xdr:row>
                    <xdr:rowOff>219075</xdr:rowOff>
                  </to>
                </anchor>
              </controlPr>
            </control>
          </mc:Choice>
        </mc:AlternateContent>
        <mc:AlternateContent xmlns:mc="http://schemas.openxmlformats.org/markup-compatibility/2006">
          <mc:Choice Requires="x14">
            <control shapeId="27664" r:id="rId15" name="Check Box 16">
              <controlPr defaultSize="0" autoFill="0" autoLine="0" autoPict="0">
                <anchor moveWithCells="1">
                  <from>
                    <xdr:col>1</xdr:col>
                    <xdr:colOff>85725</xdr:colOff>
                    <xdr:row>24</xdr:row>
                    <xdr:rowOff>0</xdr:rowOff>
                  </from>
                  <to>
                    <xdr:col>2</xdr:col>
                    <xdr:colOff>0</xdr:colOff>
                    <xdr:row>24</xdr:row>
                    <xdr:rowOff>219075</xdr:rowOff>
                  </to>
                </anchor>
              </controlPr>
            </control>
          </mc:Choice>
        </mc:AlternateContent>
        <mc:AlternateContent xmlns:mc="http://schemas.openxmlformats.org/markup-compatibility/2006">
          <mc:Choice Requires="x14">
            <control shapeId="28289" r:id="rId16" name="Check Box 641">
              <controlPr defaultSize="0" autoFill="0" autoLine="0" autoPict="0">
                <anchor moveWithCells="1">
                  <from>
                    <xdr:col>1</xdr:col>
                    <xdr:colOff>85725</xdr:colOff>
                    <xdr:row>27</xdr:row>
                    <xdr:rowOff>0</xdr:rowOff>
                  </from>
                  <to>
                    <xdr:col>2</xdr:col>
                    <xdr:colOff>0</xdr:colOff>
                    <xdr:row>27</xdr:row>
                    <xdr:rowOff>219075</xdr:rowOff>
                  </to>
                </anchor>
              </controlPr>
            </control>
          </mc:Choice>
        </mc:AlternateContent>
        <mc:AlternateContent xmlns:mc="http://schemas.openxmlformats.org/markup-compatibility/2006">
          <mc:Choice Requires="x14">
            <control shapeId="28290" r:id="rId17" name="Check Box 642">
              <controlPr defaultSize="0" autoFill="0" autoLine="0" autoPict="0">
                <anchor moveWithCells="1">
                  <from>
                    <xdr:col>1</xdr:col>
                    <xdr:colOff>85725</xdr:colOff>
                    <xdr:row>11</xdr:row>
                    <xdr:rowOff>0</xdr:rowOff>
                  </from>
                  <to>
                    <xdr:col>2</xdr:col>
                    <xdr:colOff>0</xdr:colOff>
                    <xdr:row>11</xdr:row>
                    <xdr:rowOff>209550</xdr:rowOff>
                  </to>
                </anchor>
              </controlPr>
            </control>
          </mc:Choice>
        </mc:AlternateContent>
        <mc:AlternateContent xmlns:mc="http://schemas.openxmlformats.org/markup-compatibility/2006">
          <mc:Choice Requires="x14">
            <control shapeId="28292" r:id="rId18" name="Check Box 644">
              <controlPr defaultSize="0" autoFill="0" autoLine="0" autoPict="0">
                <anchor moveWithCells="1">
                  <from>
                    <xdr:col>1</xdr:col>
                    <xdr:colOff>85725</xdr:colOff>
                    <xdr:row>15</xdr:row>
                    <xdr:rowOff>0</xdr:rowOff>
                  </from>
                  <to>
                    <xdr:col>2</xdr:col>
                    <xdr:colOff>0</xdr:colOff>
                    <xdr:row>15</xdr:row>
                    <xdr:rowOff>219075</xdr:rowOff>
                  </to>
                </anchor>
              </controlPr>
            </control>
          </mc:Choice>
        </mc:AlternateContent>
        <mc:AlternateContent xmlns:mc="http://schemas.openxmlformats.org/markup-compatibility/2006">
          <mc:Choice Requires="x14">
            <control shapeId="28293" r:id="rId19" name="Check Box 645">
              <controlPr defaultSize="0" autoFill="0" autoLine="0" autoPict="0">
                <anchor moveWithCells="1">
                  <from>
                    <xdr:col>1</xdr:col>
                    <xdr:colOff>85725</xdr:colOff>
                    <xdr:row>18</xdr:row>
                    <xdr:rowOff>0</xdr:rowOff>
                  </from>
                  <to>
                    <xdr:col>2</xdr:col>
                    <xdr:colOff>0</xdr:colOff>
                    <xdr:row>18</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8"/>
    <pageSetUpPr fitToPage="1"/>
  </sheetPr>
  <dimension ref="A1:N24"/>
  <sheetViews>
    <sheetView showGridLines="0" showRowColHeaders="0" zoomScaleNormal="100" workbookViewId="0">
      <selection activeCell="C18" sqref="C18"/>
    </sheetView>
  </sheetViews>
  <sheetFormatPr defaultRowHeight="15" customHeight="1" x14ac:dyDescent="0.25"/>
  <cols>
    <col min="1" max="1" width="3.7109375" customWidth="1"/>
    <col min="2" max="2" width="5.7109375" customWidth="1"/>
    <col min="3" max="3" width="6.85546875" customWidth="1"/>
    <col min="4" max="4" width="95.28515625" customWidth="1"/>
    <col min="5" max="5" width="22.42578125" customWidth="1"/>
    <col min="6" max="7" width="6.85546875" customWidth="1"/>
    <col min="8" max="9" width="0.85546875" customWidth="1"/>
    <col min="10" max="11" width="6.85546875" customWidth="1"/>
    <col min="12" max="12" width="0.85546875" customWidth="1"/>
    <col min="13" max="13" width="7.5703125" hidden="1" customWidth="1"/>
    <col min="14" max="14" width="9.140625" customWidth="1"/>
  </cols>
  <sheetData>
    <row r="1" spans="1:14" s="43" customFormat="1" ht="15" customHeight="1" x14ac:dyDescent="0.2">
      <c r="L1" s="58"/>
      <c r="M1" s="90"/>
      <c r="N1" s="141"/>
    </row>
    <row r="2" spans="1:14" s="65" customFormat="1" ht="20.100000000000001" customHeight="1" x14ac:dyDescent="0.25">
      <c r="B2" s="336" t="s">
        <v>113</v>
      </c>
      <c r="C2" s="336"/>
      <c r="D2" s="336"/>
      <c r="E2" s="336"/>
      <c r="F2" s="336"/>
      <c r="G2" s="336"/>
      <c r="H2" s="336"/>
      <c r="I2" s="336"/>
      <c r="J2" s="336"/>
      <c r="K2" s="336"/>
      <c r="L2" s="150"/>
      <c r="M2" s="90"/>
      <c r="N2" s="141"/>
    </row>
    <row r="3" spans="1:14" s="58" customFormat="1" ht="15" customHeight="1" x14ac:dyDescent="0.2">
      <c r="B3" s="49"/>
      <c r="C3" s="49"/>
      <c r="D3" s="49"/>
      <c r="E3" s="49"/>
      <c r="M3" s="91"/>
      <c r="N3" s="142"/>
    </row>
    <row r="4" spans="1:14" s="65" customFormat="1" ht="20.100000000000001" customHeight="1" x14ac:dyDescent="0.25">
      <c r="B4" s="63" t="s">
        <v>129</v>
      </c>
      <c r="C4" s="64"/>
      <c r="D4" s="64"/>
      <c r="E4" s="64"/>
      <c r="F4" s="64"/>
      <c r="G4" s="64"/>
      <c r="H4" s="64"/>
      <c r="I4" s="64"/>
      <c r="J4" s="64"/>
      <c r="K4" s="64"/>
      <c r="L4" s="24"/>
      <c r="M4" s="90"/>
      <c r="N4" s="328"/>
    </row>
    <row r="5" spans="1:14" s="58" customFormat="1" ht="15" customHeight="1" x14ac:dyDescent="0.2">
      <c r="B5" s="50"/>
      <c r="C5" s="24"/>
      <c r="D5" s="24"/>
      <c r="E5" s="24"/>
      <c r="M5" s="91"/>
      <c r="N5" s="142"/>
    </row>
    <row r="6" spans="1:14" s="43" customFormat="1" ht="15" customHeight="1" x14ac:dyDescent="0.25">
      <c r="B6" s="176" t="str">
        <f>ControlP!C7</f>
        <v>Essential Requirements</v>
      </c>
      <c r="D6" s="19"/>
      <c r="E6" s="19"/>
      <c r="L6" s="58"/>
      <c r="M6" s="90"/>
      <c r="N6" s="141"/>
    </row>
    <row r="7" spans="1:14" s="53" customFormat="1" ht="14.25" x14ac:dyDescent="0.2">
      <c r="A7" s="43"/>
      <c r="B7" s="193"/>
      <c r="C7" s="55" t="s">
        <v>7</v>
      </c>
      <c r="D7" s="385" t="s">
        <v>18</v>
      </c>
      <c r="E7" s="399"/>
      <c r="F7" s="399"/>
      <c r="G7" s="399"/>
      <c r="H7" s="399"/>
      <c r="I7" s="399"/>
      <c r="J7" s="399"/>
      <c r="K7" s="400"/>
      <c r="L7" s="113"/>
      <c r="M7" s="89"/>
      <c r="N7" s="140"/>
    </row>
    <row r="8" spans="1:14" s="53" customFormat="1" ht="30" customHeight="1" x14ac:dyDescent="0.2">
      <c r="A8" s="43"/>
      <c r="B8" s="193"/>
      <c r="C8" s="55">
        <v>1</v>
      </c>
      <c r="D8" s="382" t="str">
        <f>INDEX(ControlP!$C$51:$C$54,MATCH(C8,ControlP!$B$51:$B$54,0))</f>
        <v>My business has put in place additional steps to review exceptional transactions that are not part of my usual business activities (e.g. disposal of fixed assets, sale of properties, transfer of business as a going concern, changes in business structures like mergers, joint ventures).</v>
      </c>
      <c r="E8" s="383"/>
      <c r="F8" s="383"/>
      <c r="G8" s="383"/>
      <c r="H8" s="383"/>
      <c r="I8" s="383"/>
      <c r="J8" s="383"/>
      <c r="K8" s="384"/>
      <c r="L8" s="154"/>
      <c r="M8" s="88" t="b">
        <v>0</v>
      </c>
      <c r="N8" s="140"/>
    </row>
    <row r="9" spans="1:14" s="198" customFormat="1" ht="30" customHeight="1" x14ac:dyDescent="0.25">
      <c r="A9" s="202"/>
      <c r="B9" s="56"/>
      <c r="C9" s="55">
        <v>2</v>
      </c>
      <c r="D9" s="382" t="str">
        <f>INDEX(ControlP!$C$51:$C$54,MATCH(C9,ControlP!$B$51:$B$54,0))</f>
        <v>Handover procedures are in place to ensure that GST knowledge and control practices are retained in the business even when there is a change in the GST preparer and/or GST approver.</v>
      </c>
      <c r="E9" s="383"/>
      <c r="F9" s="383"/>
      <c r="G9" s="383"/>
      <c r="H9" s="383"/>
      <c r="I9" s="383"/>
      <c r="J9" s="383"/>
      <c r="K9" s="384"/>
      <c r="L9" s="154"/>
      <c r="M9" s="89" t="b">
        <v>0</v>
      </c>
      <c r="N9" s="140"/>
    </row>
    <row r="10" spans="1:14" s="198" customFormat="1" ht="30" customHeight="1" x14ac:dyDescent="0.2">
      <c r="A10" s="202"/>
      <c r="B10" s="193"/>
      <c r="C10" s="332">
        <v>3</v>
      </c>
      <c r="D10" s="390" t="str">
        <f>INDEX(ControlP!$C$51:$C$54,MATCH(C10,ControlP!$B$51:$B$54,0))</f>
        <v>My business has a process/risk owner who is accountable for Missing Trader Fraud ("MTF") risk management and ensures that the risks are mitigated by implementing a process to identify, assess and understand MTF risks.</v>
      </c>
      <c r="E10" s="394"/>
      <c r="F10" s="394"/>
      <c r="G10" s="394"/>
      <c r="H10" s="394"/>
      <c r="I10" s="394"/>
      <c r="J10" s="394"/>
      <c r="K10" s="395"/>
      <c r="L10" s="320"/>
      <c r="M10" s="89" t="b">
        <v>0</v>
      </c>
      <c r="N10" s="328"/>
    </row>
    <row r="11" spans="1:14" s="198" customFormat="1" ht="30" customHeight="1" x14ac:dyDescent="0.25">
      <c r="A11" s="202"/>
      <c r="B11" s="56"/>
      <c r="C11" s="332">
        <v>4</v>
      </c>
      <c r="D11" s="390" t="str">
        <f>INDEX(ControlP!$C$51:$C$54,MATCH(C11,ControlP!$B$51:$B$54,0))</f>
        <v xml:space="preserve">My business takes reasonable steps to identify any exposure to MTF risks and performs ongoing monitoring of counterparties and transactions to identify risks which may emerge after the initial assessment. </v>
      </c>
      <c r="E11" s="394"/>
      <c r="F11" s="394"/>
      <c r="G11" s="394"/>
      <c r="H11" s="394"/>
      <c r="I11" s="394"/>
      <c r="J11" s="394"/>
      <c r="K11" s="395"/>
      <c r="L11" s="320"/>
      <c r="M11" s="89" t="b">
        <v>0</v>
      </c>
      <c r="N11" s="140"/>
    </row>
    <row r="12" spans="1:14" s="53" customFormat="1" ht="14.25" x14ac:dyDescent="0.2">
      <c r="A12" s="43"/>
      <c r="C12" s="27"/>
      <c r="D12" s="72"/>
      <c r="E12" s="72"/>
      <c r="F12" s="73"/>
      <c r="G12" s="73"/>
      <c r="H12" s="73"/>
      <c r="I12" s="73"/>
      <c r="J12" s="73"/>
      <c r="K12" s="73"/>
      <c r="L12" s="203"/>
      <c r="M12" s="88"/>
      <c r="N12" s="140"/>
    </row>
    <row r="13" spans="1:14" s="53" customFormat="1" x14ac:dyDescent="0.25">
      <c r="A13" s="43"/>
      <c r="B13" s="164" t="str">
        <f>ControlP!C17</f>
        <v>Good Practices</v>
      </c>
      <c r="C13" s="27"/>
      <c r="D13" s="74"/>
      <c r="E13" s="74"/>
      <c r="F13" s="73"/>
      <c r="G13" s="73"/>
      <c r="H13" s="73"/>
      <c r="I13" s="73"/>
      <c r="J13" s="73"/>
      <c r="K13" s="73"/>
      <c r="L13" s="203"/>
      <c r="M13" s="88"/>
      <c r="N13" s="140"/>
    </row>
    <row r="14" spans="1:14" s="53" customFormat="1" ht="20.100000000000001" customHeight="1" x14ac:dyDescent="0.2">
      <c r="A14" s="43"/>
      <c r="B14" s="193"/>
      <c r="C14" s="57">
        <v>1</v>
      </c>
      <c r="D14" s="382" t="str">
        <f>INDEX(ControlP!$C$56:$C$60,MATCH(C14,ControlP!$B$56:$B$60,0))</f>
        <v>A second level of review is done before the GST return is submitted.</v>
      </c>
      <c r="E14" s="383"/>
      <c r="F14" s="383"/>
      <c r="G14" s="383"/>
      <c r="H14" s="383"/>
      <c r="I14" s="383"/>
      <c r="J14" s="383"/>
      <c r="K14" s="384"/>
      <c r="L14" s="154"/>
      <c r="M14" s="88" t="b">
        <v>0</v>
      </c>
      <c r="N14" s="140"/>
    </row>
    <row r="15" spans="1:14" s="53" customFormat="1" ht="20.100000000000001" customHeight="1" x14ac:dyDescent="0.2">
      <c r="A15" s="43"/>
      <c r="B15" s="193"/>
      <c r="C15" s="57">
        <v>2</v>
      </c>
      <c r="D15" s="382" t="str">
        <f>INDEX(ControlP!$C$56:$C$60,MATCH(C15,ControlP!$B$56:$B$60,0))</f>
        <v>Periodic reviews are done on a yearly basis to assess the correctness of my GST declarations.</v>
      </c>
      <c r="E15" s="383"/>
      <c r="F15" s="383"/>
      <c r="G15" s="383"/>
      <c r="H15" s="383"/>
      <c r="I15" s="383"/>
      <c r="J15" s="383"/>
      <c r="K15" s="384"/>
      <c r="L15" s="154"/>
      <c r="M15" s="88" t="b">
        <v>0</v>
      </c>
      <c r="N15" s="140"/>
    </row>
    <row r="16" spans="1:14" s="7" customFormat="1" ht="30" customHeight="1" x14ac:dyDescent="0.25">
      <c r="A16" s="195"/>
      <c r="B16" s="194"/>
      <c r="C16" s="57">
        <v>3</v>
      </c>
      <c r="D16" s="382" t="str">
        <f>INDEX(ControlP!$C$56:$C$60,MATCH(C16,ControlP!$B$56:$B$60,0))</f>
        <v>To facilitate effective handover, a database or library storing documentation of all internal procedures involved in GST reporting (e.g. GST treatment on complex transactions, new business models, routine transactions) is maintained.</v>
      </c>
      <c r="E16" s="383"/>
      <c r="F16" s="383"/>
      <c r="G16" s="383"/>
      <c r="H16" s="383"/>
      <c r="I16" s="383"/>
      <c r="J16" s="383"/>
      <c r="K16" s="384"/>
      <c r="L16" s="154"/>
      <c r="M16" s="89" t="b">
        <v>0</v>
      </c>
      <c r="N16" s="140"/>
    </row>
    <row r="17" spans="1:14" s="7" customFormat="1" ht="30" customHeight="1" x14ac:dyDescent="0.25">
      <c r="A17" s="195"/>
      <c r="B17" s="194"/>
      <c r="C17" s="57">
        <v>4</v>
      </c>
      <c r="D17" s="382" t="str">
        <f>INDEX(ControlP!$C$56:$C$60,MATCH(C17,ControlP!$B$56:$B$60,0))</f>
        <v>All new staff or staff who are new to GST reporting are sent for formal GST training (i.e. IRAS' e-Learning course "Overview of GST", GST courses conducted by Tax Academy of Singapore (TA) or Institute of Singapore Chartered Accountants (ISCA)).</v>
      </c>
      <c r="E17" s="383"/>
      <c r="F17" s="383"/>
      <c r="G17" s="383"/>
      <c r="H17" s="383"/>
      <c r="I17" s="383"/>
      <c r="J17" s="383"/>
      <c r="K17" s="384"/>
      <c r="L17" s="154"/>
      <c r="M17" s="89" t="b">
        <v>0</v>
      </c>
      <c r="N17" s="140"/>
    </row>
    <row r="18" spans="1:14" s="7" customFormat="1" ht="30" customHeight="1" x14ac:dyDescent="0.25">
      <c r="A18" s="195"/>
      <c r="B18" s="194"/>
      <c r="C18" s="184">
        <v>5</v>
      </c>
      <c r="D18" s="390" t="str">
        <f>INDEX(ControlP!$C$56:$C$60,MATCH(C18,ControlP!$B$56:$B$60,0))</f>
        <v>Staff across all levels and functions are trained to recognise MTF risk indicators and know who to contact to prevent/minimise the impact of MTF to my business.</v>
      </c>
      <c r="E18" s="394"/>
      <c r="F18" s="394"/>
      <c r="G18" s="394"/>
      <c r="H18" s="394"/>
      <c r="I18" s="394"/>
      <c r="J18" s="394"/>
      <c r="K18" s="395"/>
      <c r="L18" s="320"/>
      <c r="M18" s="89" t="b">
        <v>0</v>
      </c>
      <c r="N18" s="328"/>
    </row>
    <row r="19" spans="1:14" s="7" customFormat="1" ht="14.25" x14ac:dyDescent="0.25">
      <c r="A19" s="195"/>
      <c r="B19" s="195"/>
      <c r="C19" s="27"/>
      <c r="D19" s="197"/>
      <c r="E19" s="197"/>
      <c r="L19" s="195"/>
      <c r="M19" s="89"/>
      <c r="N19" s="140"/>
    </row>
    <row r="20" spans="1:14" s="7" customFormat="1" x14ac:dyDescent="0.25">
      <c r="A20" s="43"/>
      <c r="B20" s="163" t="str">
        <f>ControlP!$C$77</f>
        <v>None of the Above</v>
      </c>
      <c r="C20" s="27"/>
      <c r="D20" s="199"/>
      <c r="E20" s="199"/>
      <c r="L20" s="195"/>
      <c r="M20" s="89"/>
      <c r="N20" s="140"/>
    </row>
    <row r="21" spans="1:14" s="7" customFormat="1" ht="20.100000000000001" customHeight="1" x14ac:dyDescent="0.2">
      <c r="A21" s="43"/>
      <c r="B21" s="194"/>
      <c r="C21" s="57"/>
      <c r="D21" s="390" t="str">
        <f>ControlP!$C$78</f>
        <v>I do not fulfil any of the above requirements / practices.</v>
      </c>
      <c r="E21" s="394"/>
      <c r="F21" s="394"/>
      <c r="G21" s="394"/>
      <c r="H21" s="394"/>
      <c r="I21" s="394"/>
      <c r="J21" s="394"/>
      <c r="K21" s="395"/>
      <c r="L21" s="154"/>
      <c r="M21" s="89" t="b">
        <v>0</v>
      </c>
      <c r="N21" s="140"/>
    </row>
    <row r="22" spans="1:14" s="7" customFormat="1" x14ac:dyDescent="0.25">
      <c r="A22" s="195"/>
      <c r="B22" s="195"/>
      <c r="C22" s="6"/>
      <c r="D22" s="2"/>
      <c r="E22" s="2"/>
      <c r="L22" s="195"/>
      <c r="M22" s="89"/>
      <c r="N22" s="140"/>
    </row>
    <row r="23" spans="1:14" s="74" customFormat="1" ht="15" customHeight="1" x14ac:dyDescent="0.25">
      <c r="A23" s="207"/>
      <c r="B23" s="207"/>
      <c r="C23" s="70"/>
      <c r="D23" s="388" t="str">
        <f>IF(M23=0,"You will not be able to proceed until you have provided the required inputs on this page","")</f>
        <v>You will not be able to proceed until you have provided the required inputs on this page</v>
      </c>
      <c r="E23" s="388"/>
      <c r="F23" s="343" t="str">
        <f>IF(AND(General!Z16=3,Assessment!L18&lt;&gt;""),HYPERLINK("#Assessment!A1","            Back            "),IF(General!Z16=3,HYPERLINK("#General!A1","            Back            "),IF(AND(General!Z16=2,General!Z8=1),HYPERLINK("#PeopleA!A1","            Back            "),IF(AND(General!Z16=2,General!Z8=2),HYPERLINK("#People!A1","            Back            "),HYPERLINK("#RecordK!A1","            Back            ")))))</f>
        <v xml:space="preserve">            Back            </v>
      </c>
      <c r="G23" s="343"/>
      <c r="H23" s="208"/>
      <c r="I23" s="209"/>
      <c r="J23" s="389" t="str">
        <f>IF(M23=0,HYPERLINK("#InternalC!D20","            Next            "),IF(General!Z16=3,HYPERLINK("#People!A1","            Next            "),IF(AND(General!Z16=1,General!Z12=1),HYPERLINK("#Systems!A1","            Next            "),IF(AND(General!Z16=1,General!Z12=2),HYPERLINK("#Systems1!A1","            Next            "),IF(AND(General!Z16=2,General!Z12=1),HYPERLINK("#Systems!A1","            Next            "),IF(AND(General!Z16=2,General!Z12=2),HYPERLINK("#Systems1!A1","            Next            "),HYPERLINK("#Assessment!A1","            Next            ")))))))</f>
        <v xml:space="preserve">            Next            </v>
      </c>
      <c r="K23" s="389"/>
      <c r="L23" s="142"/>
      <c r="M23" s="327">
        <f>IF(AND(M8=FALSE,M9=FALSE,M10=FALSE,M11=FALSE,M14=FALSE,M15=FALSE,M16=FALSE,M17=FALSE,M18=FALSE,M21=TRUE),2,IF(OR(M8=TRUE,M9=TRUE,M10=TRUE,M11=TRUE,M14=TRUE,M15=TRUE,M16=TRUE,M17=TRUE,M18=TRUE),1,0))</f>
        <v>0</v>
      </c>
      <c r="N23" s="140"/>
    </row>
    <row r="24" spans="1:14" s="7" customFormat="1" ht="15" customHeight="1" x14ac:dyDescent="0.25">
      <c r="A24" s="195"/>
      <c r="B24" s="195"/>
      <c r="C24" s="201"/>
      <c r="D24" s="8"/>
      <c r="E24" s="8"/>
      <c r="L24" s="195"/>
      <c r="M24" s="89"/>
      <c r="N24" s="140"/>
    </row>
  </sheetData>
  <sheetProtection algorithmName="SHA-512" hashValue="d4r/ZenSvF+heBEvjtqJLlGIYi/hu1N2rYj95Fb/F+JWRBCmWtsPzW0vKX+/JBWLqGPg5y+r3Lyea+VTRwg9og==" saltValue="sCBUS+/letzOMZoDHYlSCA==" spinCount="100000" sheet="1" objects="1" scenarios="1"/>
  <mergeCells count="15">
    <mergeCell ref="B2:K2"/>
    <mergeCell ref="D17:K17"/>
    <mergeCell ref="D21:K21"/>
    <mergeCell ref="D23:E23"/>
    <mergeCell ref="F23:G23"/>
    <mergeCell ref="J23:K23"/>
    <mergeCell ref="D7:K7"/>
    <mergeCell ref="D8:K8"/>
    <mergeCell ref="D9:K9"/>
    <mergeCell ref="D14:K14"/>
    <mergeCell ref="D15:K15"/>
    <mergeCell ref="D16:K16"/>
    <mergeCell ref="D10:K10"/>
    <mergeCell ref="D11:K11"/>
    <mergeCell ref="D18:K18"/>
  </mergeCells>
  <conditionalFormatting sqref="B20:K21">
    <cfRule type="expression" dxfId="16" priority="1" stopIfTrue="1">
      <formula>$M$23=1</formula>
    </cfRule>
  </conditionalFormatting>
  <conditionalFormatting sqref="B6:K18">
    <cfRule type="expression" dxfId="15" priority="84" stopIfTrue="1">
      <formula>$M$23=2</formula>
    </cfRule>
  </conditionalFormatting>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9698" r:id="rId3" name="Check Box 2">
              <controlPr defaultSize="0" autoFill="0" autoLine="0" autoPict="0">
                <anchor moveWithCells="1">
                  <from>
                    <xdr:col>1</xdr:col>
                    <xdr:colOff>85725</xdr:colOff>
                    <xdr:row>8</xdr:row>
                    <xdr:rowOff>0</xdr:rowOff>
                  </from>
                  <to>
                    <xdr:col>2</xdr:col>
                    <xdr:colOff>0</xdr:colOff>
                    <xdr:row>8</xdr:row>
                    <xdr:rowOff>219075</xdr:rowOff>
                  </to>
                </anchor>
              </controlPr>
            </control>
          </mc:Choice>
        </mc:AlternateContent>
        <mc:AlternateContent xmlns:mc="http://schemas.openxmlformats.org/markup-compatibility/2006">
          <mc:Choice Requires="x14">
            <control shapeId="29705" r:id="rId4" name="Check Box 9">
              <controlPr defaultSize="0" autoFill="0" autoLine="0" autoPict="0">
                <anchor moveWithCells="1">
                  <from>
                    <xdr:col>1</xdr:col>
                    <xdr:colOff>85725</xdr:colOff>
                    <xdr:row>13</xdr:row>
                    <xdr:rowOff>0</xdr:rowOff>
                  </from>
                  <to>
                    <xdr:col>2</xdr:col>
                    <xdr:colOff>0</xdr:colOff>
                    <xdr:row>13</xdr:row>
                    <xdr:rowOff>219075</xdr:rowOff>
                  </to>
                </anchor>
              </controlPr>
            </control>
          </mc:Choice>
        </mc:AlternateContent>
        <mc:AlternateContent xmlns:mc="http://schemas.openxmlformats.org/markup-compatibility/2006">
          <mc:Choice Requires="x14">
            <control shapeId="29706" r:id="rId5" name="Check Box 10">
              <controlPr defaultSize="0" autoFill="0" autoLine="0" autoPict="0">
                <anchor moveWithCells="1">
                  <from>
                    <xdr:col>1</xdr:col>
                    <xdr:colOff>85725</xdr:colOff>
                    <xdr:row>14</xdr:row>
                    <xdr:rowOff>0</xdr:rowOff>
                  </from>
                  <to>
                    <xdr:col>2</xdr:col>
                    <xdr:colOff>0</xdr:colOff>
                    <xdr:row>14</xdr:row>
                    <xdr:rowOff>219075</xdr:rowOff>
                  </to>
                </anchor>
              </controlPr>
            </control>
          </mc:Choice>
        </mc:AlternateContent>
        <mc:AlternateContent xmlns:mc="http://schemas.openxmlformats.org/markup-compatibility/2006">
          <mc:Choice Requires="x14">
            <control shapeId="29707" r:id="rId6" name="Check Box 11">
              <controlPr defaultSize="0" autoFill="0" autoLine="0" autoPict="0">
                <anchor moveWithCells="1">
                  <from>
                    <xdr:col>1</xdr:col>
                    <xdr:colOff>85725</xdr:colOff>
                    <xdr:row>15</xdr:row>
                    <xdr:rowOff>0</xdr:rowOff>
                  </from>
                  <to>
                    <xdr:col>2</xdr:col>
                    <xdr:colOff>0</xdr:colOff>
                    <xdr:row>15</xdr:row>
                    <xdr:rowOff>219075</xdr:rowOff>
                  </to>
                </anchor>
              </controlPr>
            </control>
          </mc:Choice>
        </mc:AlternateContent>
        <mc:AlternateContent xmlns:mc="http://schemas.openxmlformats.org/markup-compatibility/2006">
          <mc:Choice Requires="x14">
            <control shapeId="29709" r:id="rId7" name="Check Box 13">
              <controlPr defaultSize="0" autoFill="0" autoLine="0" autoPict="0">
                <anchor moveWithCells="1">
                  <from>
                    <xdr:col>1</xdr:col>
                    <xdr:colOff>85725</xdr:colOff>
                    <xdr:row>16</xdr:row>
                    <xdr:rowOff>0</xdr:rowOff>
                  </from>
                  <to>
                    <xdr:col>2</xdr:col>
                    <xdr:colOff>0</xdr:colOff>
                    <xdr:row>16</xdr:row>
                    <xdr:rowOff>219075</xdr:rowOff>
                  </to>
                </anchor>
              </controlPr>
            </control>
          </mc:Choice>
        </mc:AlternateContent>
        <mc:AlternateContent xmlns:mc="http://schemas.openxmlformats.org/markup-compatibility/2006">
          <mc:Choice Requires="x14">
            <control shapeId="30126" r:id="rId8" name="Check Box 430">
              <controlPr defaultSize="0" autoFill="0" autoLine="0" autoPict="0">
                <anchor moveWithCells="1">
                  <from>
                    <xdr:col>1</xdr:col>
                    <xdr:colOff>85725</xdr:colOff>
                    <xdr:row>20</xdr:row>
                    <xdr:rowOff>0</xdr:rowOff>
                  </from>
                  <to>
                    <xdr:col>2</xdr:col>
                    <xdr:colOff>0</xdr:colOff>
                    <xdr:row>20</xdr:row>
                    <xdr:rowOff>219075</xdr:rowOff>
                  </to>
                </anchor>
              </controlPr>
            </control>
          </mc:Choice>
        </mc:AlternateContent>
        <mc:AlternateContent xmlns:mc="http://schemas.openxmlformats.org/markup-compatibility/2006">
          <mc:Choice Requires="x14">
            <control shapeId="30129" r:id="rId9" name="Check Box 433">
              <controlPr defaultSize="0" autoFill="0" autoLine="0" autoPict="0">
                <anchor moveWithCells="1">
                  <from>
                    <xdr:col>1</xdr:col>
                    <xdr:colOff>85725</xdr:colOff>
                    <xdr:row>9</xdr:row>
                    <xdr:rowOff>0</xdr:rowOff>
                  </from>
                  <to>
                    <xdr:col>2</xdr:col>
                    <xdr:colOff>0</xdr:colOff>
                    <xdr:row>9</xdr:row>
                    <xdr:rowOff>219075</xdr:rowOff>
                  </to>
                </anchor>
              </controlPr>
            </control>
          </mc:Choice>
        </mc:AlternateContent>
        <mc:AlternateContent xmlns:mc="http://schemas.openxmlformats.org/markup-compatibility/2006">
          <mc:Choice Requires="x14">
            <control shapeId="30130" r:id="rId10" name="Check Box 434">
              <controlPr defaultSize="0" autoFill="0" autoLine="0" autoPict="0">
                <anchor moveWithCells="1">
                  <from>
                    <xdr:col>1</xdr:col>
                    <xdr:colOff>85725</xdr:colOff>
                    <xdr:row>10</xdr:row>
                    <xdr:rowOff>0</xdr:rowOff>
                  </from>
                  <to>
                    <xdr:col>2</xdr:col>
                    <xdr:colOff>0</xdr:colOff>
                    <xdr:row>10</xdr:row>
                    <xdr:rowOff>219075</xdr:rowOff>
                  </to>
                </anchor>
              </controlPr>
            </control>
          </mc:Choice>
        </mc:AlternateContent>
        <mc:AlternateContent xmlns:mc="http://schemas.openxmlformats.org/markup-compatibility/2006">
          <mc:Choice Requires="x14">
            <control shapeId="30131" r:id="rId11" name="Check Box 435">
              <controlPr defaultSize="0" autoFill="0" autoLine="0" autoPict="0">
                <anchor moveWithCells="1">
                  <from>
                    <xdr:col>1</xdr:col>
                    <xdr:colOff>85725</xdr:colOff>
                    <xdr:row>17</xdr:row>
                    <xdr:rowOff>0</xdr:rowOff>
                  </from>
                  <to>
                    <xdr:col>2</xdr:col>
                    <xdr:colOff>0</xdr:colOff>
                    <xdr:row>17</xdr:row>
                    <xdr:rowOff>219075</xdr:rowOff>
                  </to>
                </anchor>
              </controlPr>
            </control>
          </mc:Choice>
        </mc:AlternateContent>
        <mc:AlternateContent xmlns:mc="http://schemas.openxmlformats.org/markup-compatibility/2006">
          <mc:Choice Requires="x14">
            <control shapeId="30137" r:id="rId12" name="Check Box 441">
              <controlPr defaultSize="0" autoFill="0" autoLine="0" autoPict="0">
                <anchor moveWithCells="1">
                  <from>
                    <xdr:col>1</xdr:col>
                    <xdr:colOff>85725</xdr:colOff>
                    <xdr:row>6</xdr:row>
                    <xdr:rowOff>142875</xdr:rowOff>
                  </from>
                  <to>
                    <xdr:col>1</xdr:col>
                    <xdr:colOff>323850</xdr:colOff>
                    <xdr:row>7</xdr:row>
                    <xdr:rowOff>257175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9"/>
    <pageSetUpPr fitToPage="1"/>
  </sheetPr>
  <dimension ref="A1:V25"/>
  <sheetViews>
    <sheetView showGridLines="0" showRowColHeaders="0" zoomScaleNormal="100" workbookViewId="0">
      <selection activeCell="C18" sqref="C18"/>
    </sheetView>
  </sheetViews>
  <sheetFormatPr defaultRowHeight="15" customHeight="1" x14ac:dyDescent="0.25"/>
  <cols>
    <col min="1" max="1" width="3.7109375" customWidth="1"/>
    <col min="2" max="2" width="5.7109375" customWidth="1"/>
    <col min="3" max="3" width="6.85546875" customWidth="1"/>
    <col min="4" max="4" width="95.28515625" customWidth="1"/>
    <col min="5" max="5" width="22.42578125" customWidth="1"/>
    <col min="6" max="7" width="6.85546875" customWidth="1"/>
    <col min="8" max="9" width="0.85546875" customWidth="1"/>
    <col min="10" max="11" width="6.85546875" customWidth="1"/>
    <col min="12" max="12" width="0.85546875" customWidth="1"/>
    <col min="13" max="13" width="7.5703125" hidden="1" customWidth="1"/>
    <col min="14" max="14" width="9.140625" customWidth="1"/>
  </cols>
  <sheetData>
    <row r="1" spans="1:14" s="43" customFormat="1" ht="15" customHeight="1" x14ac:dyDescent="0.2">
      <c r="K1" s="92"/>
      <c r="L1" s="143"/>
      <c r="M1" s="90"/>
      <c r="N1" s="141"/>
    </row>
    <row r="2" spans="1:14" s="65" customFormat="1" ht="20.100000000000001" customHeight="1" x14ac:dyDescent="0.25">
      <c r="B2" s="336" t="s">
        <v>113</v>
      </c>
      <c r="C2" s="336"/>
      <c r="D2" s="336"/>
      <c r="E2" s="336"/>
      <c r="F2" s="336"/>
      <c r="G2" s="336"/>
      <c r="H2" s="336"/>
      <c r="I2" s="336"/>
      <c r="J2" s="336"/>
      <c r="K2" s="336"/>
      <c r="L2" s="150"/>
      <c r="M2" s="90"/>
      <c r="N2" s="141"/>
    </row>
    <row r="3" spans="1:14" s="58" customFormat="1" ht="15" customHeight="1" x14ac:dyDescent="0.2">
      <c r="B3" s="49"/>
      <c r="C3" s="49"/>
      <c r="D3" s="49"/>
      <c r="E3" s="49"/>
      <c r="K3" s="143"/>
      <c r="L3" s="143"/>
      <c r="M3" s="91"/>
      <c r="N3" s="142"/>
    </row>
    <row r="4" spans="1:14" s="65" customFormat="1" ht="20.100000000000001" customHeight="1" x14ac:dyDescent="0.25">
      <c r="B4" s="119" t="s">
        <v>13</v>
      </c>
      <c r="C4" s="120"/>
      <c r="D4" s="120"/>
      <c r="E4" s="120"/>
      <c r="F4" s="120"/>
      <c r="G4" s="120"/>
      <c r="H4" s="120"/>
      <c r="I4" s="120"/>
      <c r="J4" s="120"/>
      <c r="K4" s="144"/>
      <c r="L4" s="151"/>
      <c r="M4" s="90"/>
      <c r="N4" s="141"/>
    </row>
    <row r="5" spans="1:14" s="58" customFormat="1" ht="15" customHeight="1" x14ac:dyDescent="0.2">
      <c r="B5" s="50"/>
      <c r="C5" s="24"/>
      <c r="D5" s="24"/>
      <c r="E5" s="24"/>
      <c r="K5" s="143"/>
      <c r="L5" s="143"/>
      <c r="M5" s="91"/>
      <c r="N5" s="142"/>
    </row>
    <row r="6" spans="1:14" s="43" customFormat="1" ht="15" customHeight="1" x14ac:dyDescent="0.25">
      <c r="B6" s="176" t="str">
        <f>ControlP!C7</f>
        <v>Essential Requirements</v>
      </c>
      <c r="D6" s="19"/>
      <c r="E6" s="19"/>
      <c r="K6" s="92"/>
      <c r="L6" s="143"/>
      <c r="M6" s="90"/>
      <c r="N6" s="141"/>
    </row>
    <row r="7" spans="1:14" s="53" customFormat="1" ht="15" customHeight="1" x14ac:dyDescent="0.2">
      <c r="A7" s="43"/>
      <c r="B7" s="193"/>
      <c r="C7" s="55" t="s">
        <v>7</v>
      </c>
      <c r="D7" s="385" t="s">
        <v>18</v>
      </c>
      <c r="E7" s="399"/>
      <c r="F7" s="399"/>
      <c r="G7" s="399"/>
      <c r="H7" s="399"/>
      <c r="I7" s="399"/>
      <c r="J7" s="399"/>
      <c r="K7" s="400"/>
      <c r="L7" s="113"/>
      <c r="M7" s="89"/>
      <c r="N7" s="140"/>
    </row>
    <row r="8" spans="1:14" s="53" customFormat="1" ht="20.100000000000001" customHeight="1" x14ac:dyDescent="0.2">
      <c r="A8" s="43"/>
      <c r="B8" s="193"/>
      <c r="C8" s="55">
        <v>1</v>
      </c>
      <c r="D8" s="382" t="str">
        <f>INDEX(ControlP!$C$63:$C$68,MATCH(C8,ControlP!$B$63:$B$68,0))</f>
        <v>My business uses an accounting system to consolidate all my sales and purchases.</v>
      </c>
      <c r="E8" s="383"/>
      <c r="F8" s="383"/>
      <c r="G8" s="383"/>
      <c r="H8" s="383"/>
      <c r="I8" s="383"/>
      <c r="J8" s="383"/>
      <c r="K8" s="384"/>
      <c r="L8" s="154"/>
      <c r="M8" s="88" t="b">
        <v>0</v>
      </c>
      <c r="N8" s="140"/>
    </row>
    <row r="9" spans="1:14" s="198" customFormat="1" ht="30" customHeight="1" x14ac:dyDescent="0.25">
      <c r="A9" s="202"/>
      <c r="B9" s="56"/>
      <c r="C9" s="55">
        <v>2</v>
      </c>
      <c r="D9" s="382" t="str">
        <f>INDEX(ControlP!$C$63:$C$68,MATCH(C9,ControlP!$B$63:$B$68,0))</f>
        <v>My business is able to collate information easily from various sources to file my GST return (e.g. compile information from sales, purchases and financial records to prepare my GST worksheets).</v>
      </c>
      <c r="E9" s="383"/>
      <c r="F9" s="383"/>
      <c r="G9" s="383"/>
      <c r="H9" s="383"/>
      <c r="I9" s="383"/>
      <c r="J9" s="383"/>
      <c r="K9" s="384"/>
      <c r="L9" s="154"/>
      <c r="M9" s="89" t="b">
        <v>0</v>
      </c>
      <c r="N9" s="140"/>
    </row>
    <row r="10" spans="1:14" s="53" customFormat="1" ht="30" customHeight="1" x14ac:dyDescent="0.2">
      <c r="A10" s="43"/>
      <c r="B10" s="193"/>
      <c r="C10" s="57">
        <v>3</v>
      </c>
      <c r="D10" s="382" t="str">
        <f>INDEX(ControlP!$C$63:$C$68,MATCH(C10,ControlP!$B$63:$B$68,0))</f>
        <v>Separate inventory records are maintained for goods that belong to me and that which belong to others (e.g. goods belonging to overseas principals and goods under consignment).</v>
      </c>
      <c r="E10" s="383"/>
      <c r="F10" s="383"/>
      <c r="G10" s="383"/>
      <c r="H10" s="383"/>
      <c r="I10" s="383"/>
      <c r="J10" s="383"/>
      <c r="K10" s="384"/>
      <c r="L10" s="154"/>
      <c r="M10" s="88" t="b">
        <v>0</v>
      </c>
      <c r="N10" s="140"/>
    </row>
    <row r="11" spans="1:14" s="53" customFormat="1" ht="20.100000000000001" customHeight="1" x14ac:dyDescent="0.2">
      <c r="A11" s="43"/>
      <c r="B11" s="193"/>
      <c r="C11" s="57">
        <v>4</v>
      </c>
      <c r="D11" s="382" t="str">
        <f>INDEX(ControlP!$C$63:$C$68,MATCH(C11,ControlP!$B$63:$B$68,0))</f>
        <v>The subsequent sale or movement of the imported goods delivered to local address or exported out of Singapore is tracked.</v>
      </c>
      <c r="E11" s="383"/>
      <c r="F11" s="383"/>
      <c r="G11" s="383"/>
      <c r="H11" s="383"/>
      <c r="I11" s="383"/>
      <c r="J11" s="383"/>
      <c r="K11" s="384"/>
      <c r="L11" s="154"/>
      <c r="M11" s="88" t="b">
        <v>0</v>
      </c>
      <c r="N11" s="140"/>
    </row>
    <row r="12" spans="1:14" s="53" customFormat="1" ht="45" customHeight="1" x14ac:dyDescent="0.2">
      <c r="A12" s="43"/>
      <c r="B12" s="193"/>
      <c r="C12" s="57">
        <v>5</v>
      </c>
      <c r="D12" s="382" t="str">
        <f>INDEX(ControlP!$C$63:$C$68,MATCH(C12,ControlP!$B$63:$B$68,0))</f>
        <v>My business maintains documentation on the movement of goods: 
Received by me: Goods received notes, acknowledged delivery orders, import permits, etc. 
Delivered by me: Export documents, packing list, delivery orders, invoices, written instructions from overseas principals, etc.</v>
      </c>
      <c r="E12" s="383"/>
      <c r="F12" s="383"/>
      <c r="G12" s="383"/>
      <c r="H12" s="383"/>
      <c r="I12" s="383"/>
      <c r="J12" s="383"/>
      <c r="K12" s="384"/>
      <c r="L12" s="154"/>
      <c r="M12" s="88" t="b">
        <v>0</v>
      </c>
      <c r="N12" s="140"/>
    </row>
    <row r="13" spans="1:14" s="53" customFormat="1" ht="14.25" x14ac:dyDescent="0.2">
      <c r="A13" s="43"/>
      <c r="C13" s="27"/>
      <c r="D13" s="72"/>
      <c r="E13" s="72"/>
      <c r="F13" s="73"/>
      <c r="G13" s="73"/>
      <c r="H13" s="73"/>
      <c r="I13" s="73"/>
      <c r="J13" s="73"/>
      <c r="K13" s="145"/>
      <c r="L13" s="155"/>
      <c r="M13" s="88"/>
      <c r="N13" s="140"/>
    </row>
    <row r="14" spans="1:14" s="53" customFormat="1" x14ac:dyDescent="0.25">
      <c r="A14" s="43"/>
      <c r="B14" s="164" t="str">
        <f>ControlP!C17</f>
        <v>Good Practices</v>
      </c>
      <c r="C14" s="27"/>
      <c r="D14" s="74"/>
      <c r="E14" s="74"/>
      <c r="F14" s="73"/>
      <c r="G14" s="73"/>
      <c r="H14" s="73"/>
      <c r="I14" s="73"/>
      <c r="J14" s="73"/>
      <c r="K14" s="145"/>
      <c r="L14" s="155"/>
      <c r="M14" s="88"/>
      <c r="N14" s="140"/>
    </row>
    <row r="15" spans="1:14" s="53" customFormat="1" ht="45" customHeight="1" x14ac:dyDescent="0.2">
      <c r="A15" s="43"/>
      <c r="B15" s="193"/>
      <c r="C15" s="57">
        <v>1</v>
      </c>
      <c r="D15" s="382" t="str">
        <f>INDEX(ControlP!$C$70:$C$75,MATCH(C15,ControlP!$B$70:$B$75,0))</f>
        <v>My business uses a professional accounting system with coded table to classify sales and purchases transactions. The system also has in-built logic or auto checks function to prevent duplicate entries, and is able to recognise discrepancies in GST rates and GST values keyed in, and unauthorised manual amendment to data.</v>
      </c>
      <c r="E15" s="383"/>
      <c r="F15" s="383"/>
      <c r="G15" s="383"/>
      <c r="H15" s="383"/>
      <c r="I15" s="383"/>
      <c r="J15" s="383"/>
      <c r="K15" s="384"/>
      <c r="L15" s="154"/>
      <c r="M15" s="88" t="b">
        <v>0</v>
      </c>
      <c r="N15" s="140"/>
    </row>
    <row r="16" spans="1:14" s="53" customFormat="1" ht="30" customHeight="1" x14ac:dyDescent="0.2">
      <c r="A16" s="43"/>
      <c r="B16" s="193"/>
      <c r="C16" s="57">
        <v>2</v>
      </c>
      <c r="D16" s="382" t="str">
        <f>INDEX(ControlP!$C$70:$C$75,MATCH(C16,ControlP!$B$70:$B$75,0))</f>
        <v>My computerised accounting system is able to generate a softcopy GST report to be used for filing GST returns. This report is in accordance with the prescribed format by IRAS and can be saved in Microsoft Excel format.</v>
      </c>
      <c r="E16" s="383"/>
      <c r="F16" s="383"/>
      <c r="G16" s="383"/>
      <c r="H16" s="383"/>
      <c r="I16" s="383"/>
      <c r="J16" s="383"/>
      <c r="K16" s="384"/>
      <c r="L16" s="154"/>
      <c r="M16" s="88" t="b">
        <v>0</v>
      </c>
      <c r="N16" s="140"/>
    </row>
    <row r="17" spans="1:22" s="53" customFormat="1" ht="30" customHeight="1" x14ac:dyDescent="0.2">
      <c r="A17" s="43"/>
      <c r="B17" s="193"/>
      <c r="C17" s="184">
        <v>3</v>
      </c>
      <c r="D17" s="390" t="str">
        <f>INDEX(ControlP!$C$70:$C$75,MATCH(C17,ControlP!$B$70:$B$75,0))</f>
        <v>My accounting software supports filing of GST returns and/or listings directly to IRAS via Accounting Programming Interface ("API").</v>
      </c>
      <c r="E17" s="394"/>
      <c r="F17" s="394"/>
      <c r="G17" s="394"/>
      <c r="H17" s="394"/>
      <c r="I17" s="394"/>
      <c r="J17" s="394"/>
      <c r="K17" s="395"/>
      <c r="L17" s="320"/>
      <c r="M17" s="88" t="b">
        <v>0</v>
      </c>
      <c r="N17" s="330"/>
      <c r="P17" s="330"/>
      <c r="Q17" s="330"/>
      <c r="R17" s="330"/>
      <c r="S17" s="330"/>
      <c r="T17" s="330"/>
      <c r="U17" s="330"/>
      <c r="V17" s="330"/>
    </row>
    <row r="18" spans="1:22" s="7" customFormat="1" ht="30" customHeight="1" x14ac:dyDescent="0.25">
      <c r="A18" s="195"/>
      <c r="B18" s="194"/>
      <c r="C18" s="184">
        <v>4</v>
      </c>
      <c r="D18" s="382" t="str">
        <f>INDEX(ControlP!$C$70:$C$75,MATCH(C18,ControlP!$B$70:$B$75,0))</f>
        <v>My business performs annual stock-take / inventory audit and reconcile results to inventory records and / or overseas principals' records. The results are verified by auditors and discrepancies are investigated and follow-up actions taken.</v>
      </c>
      <c r="E18" s="383"/>
      <c r="F18" s="383"/>
      <c r="G18" s="383"/>
      <c r="H18" s="383"/>
      <c r="I18" s="383"/>
      <c r="J18" s="383"/>
      <c r="K18" s="384"/>
      <c r="L18" s="154"/>
      <c r="M18" s="89" t="b">
        <v>0</v>
      </c>
      <c r="N18" s="140"/>
    </row>
    <row r="19" spans="1:22" s="7" customFormat="1" ht="30" customHeight="1" x14ac:dyDescent="0.25">
      <c r="A19" s="195"/>
      <c r="B19" s="194"/>
      <c r="C19" s="184">
        <v>5</v>
      </c>
      <c r="D19" s="382" t="str">
        <f>INDEX(ControlP!$C$70:$C$75,MATCH(C19,ControlP!$B$70:$B$75,0))</f>
        <v>My business uses an electronic inventory system and bar coding to track movement of goods within my premises, goods received from suppliers and goods delivered to my customers.</v>
      </c>
      <c r="E19" s="383"/>
      <c r="F19" s="383"/>
      <c r="G19" s="383"/>
      <c r="H19" s="383"/>
      <c r="I19" s="383"/>
      <c r="J19" s="383"/>
      <c r="K19" s="384"/>
      <c r="L19" s="154"/>
      <c r="M19" s="89" t="b">
        <v>0</v>
      </c>
      <c r="N19" s="327"/>
    </row>
    <row r="20" spans="1:22" s="7" customFormat="1" ht="14.25" x14ac:dyDescent="0.25">
      <c r="A20" s="195"/>
      <c r="B20" s="195"/>
      <c r="C20" s="27"/>
      <c r="D20" s="75"/>
      <c r="E20" s="75"/>
      <c r="F20" s="75"/>
      <c r="G20" s="75"/>
      <c r="H20" s="75"/>
      <c r="I20" s="75"/>
      <c r="J20" s="75"/>
      <c r="K20" s="146"/>
      <c r="L20" s="156"/>
      <c r="M20" s="89"/>
      <c r="N20" s="140"/>
    </row>
    <row r="21" spans="1:22" s="7" customFormat="1" x14ac:dyDescent="0.25">
      <c r="A21" s="195"/>
      <c r="B21" s="163" t="str">
        <f>ControlP!$C$77</f>
        <v>None of the Above</v>
      </c>
      <c r="C21" s="27"/>
      <c r="D21" s="199"/>
      <c r="E21" s="199"/>
      <c r="K21" s="96"/>
      <c r="L21" s="157"/>
      <c r="M21" s="89"/>
      <c r="N21" s="140"/>
    </row>
    <row r="22" spans="1:22" s="7" customFormat="1" ht="20.100000000000001" customHeight="1" x14ac:dyDescent="0.25">
      <c r="A22" s="195"/>
      <c r="B22" s="194"/>
      <c r="C22" s="57"/>
      <c r="D22" s="390" t="str">
        <f>ControlP!$C$78</f>
        <v>I do not fulfil any of the above requirements / practices.</v>
      </c>
      <c r="E22" s="394"/>
      <c r="F22" s="394"/>
      <c r="G22" s="394"/>
      <c r="H22" s="394"/>
      <c r="I22" s="394"/>
      <c r="J22" s="394"/>
      <c r="K22" s="395"/>
      <c r="L22" s="154"/>
      <c r="M22" s="89" t="b">
        <v>0</v>
      </c>
      <c r="N22" s="140"/>
    </row>
    <row r="23" spans="1:22" s="7" customFormat="1" x14ac:dyDescent="0.25">
      <c r="A23" s="195"/>
      <c r="B23" s="195"/>
      <c r="C23" s="6"/>
      <c r="D23" s="2"/>
      <c r="E23" s="2"/>
      <c r="K23" s="96"/>
      <c r="L23" s="157"/>
      <c r="M23" s="89"/>
      <c r="N23" s="140"/>
    </row>
    <row r="24" spans="1:22" s="74" customFormat="1" ht="15" customHeight="1" x14ac:dyDescent="0.25">
      <c r="A24" s="207"/>
      <c r="B24" s="207"/>
      <c r="C24" s="70"/>
      <c r="D24" s="388" t="str">
        <f>IF(M24=0,"You will not be able to proceed until you have provided the required inputs on this page","")</f>
        <v>You will not be able to proceed until you have provided the required inputs on this page</v>
      </c>
      <c r="E24" s="388"/>
      <c r="F24" s="343" t="str">
        <f>IF(AND(General!Z16=4,Assessment!L18&lt;&gt;""),HYPERLINK("#Assessment!A1","            Back            "),IF(General!Z16=4,HYPERLINK("#General!A1","            Back            "),IF(General!Z16=3,HYPERLINK("#RecordK!A1","            Back            "),HYPERLINK("#InternalC!A1","            Back            "))))</f>
        <v xml:space="preserve">            Back            </v>
      </c>
      <c r="G24" s="343"/>
      <c r="H24" s="208"/>
      <c r="I24" s="209"/>
      <c r="J24" s="389" t="str">
        <f>IF(M24=0,HYPERLINK("#Systems!D23","            Next            "),IF(General!Z16=4,HYPERLINK("#People!A1","            Next            "),HYPERLINK("#Assessment!A1","            Next            ")))</f>
        <v xml:space="preserve">            Next            </v>
      </c>
      <c r="K24" s="389"/>
      <c r="L24" s="142"/>
      <c r="M24" s="327">
        <f>IF(AND(M8=FALSE,M9=FALSE,M10=FALSE,M11=FALSE,M12=FALSE,M15=FALSE,M16=FALSE,M17=FALSE,M18=FALSE,M19=FALSE,M22=TRUE),2,IF(OR(M8=TRUE,M9=TRUE,M10=TRUE,M11=TRUE,M12=TRUE,M15=TRUE,M16=TRUE,M17=TRUE,M18=TRUE,M19=TRUE),1,0))</f>
        <v>0</v>
      </c>
      <c r="N24" s="140"/>
    </row>
    <row r="25" spans="1:22" s="7" customFormat="1" ht="15" customHeight="1" x14ac:dyDescent="0.25">
      <c r="A25" s="195"/>
      <c r="B25" s="195"/>
      <c r="C25" s="201"/>
      <c r="D25" s="8"/>
      <c r="E25" s="8"/>
      <c r="K25" s="96"/>
      <c r="L25" s="157"/>
      <c r="M25" s="89"/>
      <c r="N25" s="140"/>
    </row>
  </sheetData>
  <sheetProtection algorithmName="SHA-512" hashValue="/koez2/zt+UI7AyI8FobkWlOw6nv0daE4JE3PKN2BlAFN+Xofd1EZABOctByTunK3vBaBP5qA32AfJOt3I5fpg==" saltValue="8U8PBXTdzdPG5ONBhn2Neg==" spinCount="100000" sheet="1" objects="1" scenarios="1"/>
  <mergeCells count="16">
    <mergeCell ref="B2:K2"/>
    <mergeCell ref="F24:G24"/>
    <mergeCell ref="J24:K24"/>
    <mergeCell ref="D7:K7"/>
    <mergeCell ref="D8:K8"/>
    <mergeCell ref="D9:K9"/>
    <mergeCell ref="D10:K10"/>
    <mergeCell ref="D11:K11"/>
    <mergeCell ref="D24:E24"/>
    <mergeCell ref="D12:K12"/>
    <mergeCell ref="D15:K15"/>
    <mergeCell ref="D22:K22"/>
    <mergeCell ref="D16:K16"/>
    <mergeCell ref="D18:K18"/>
    <mergeCell ref="D19:K19"/>
    <mergeCell ref="D17:K17"/>
  </mergeCells>
  <conditionalFormatting sqref="B21:K22">
    <cfRule type="expression" dxfId="14" priority="2" stopIfTrue="1">
      <formula>$M$24=1</formula>
    </cfRule>
  </conditionalFormatting>
  <conditionalFormatting sqref="B6:K19">
    <cfRule type="expression" dxfId="13" priority="4" stopIfTrue="1">
      <formula>$M$24=2</formula>
    </cfRule>
  </conditionalFormatting>
  <conditionalFormatting sqref="N17">
    <cfRule type="expression" dxfId="12" priority="1" stopIfTrue="1">
      <formula>$M$24=2</formula>
    </cfRule>
  </conditionalFormatting>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8673" r:id="rId3" name="Check Box 1">
              <controlPr defaultSize="0" autoFill="0" autoLine="0" autoPict="0">
                <anchor moveWithCells="1">
                  <from>
                    <xdr:col>1</xdr:col>
                    <xdr:colOff>85725</xdr:colOff>
                    <xdr:row>6</xdr:row>
                    <xdr:rowOff>161925</xdr:rowOff>
                  </from>
                  <to>
                    <xdr:col>2</xdr:col>
                    <xdr:colOff>0</xdr:colOff>
                    <xdr:row>7</xdr:row>
                    <xdr:rowOff>190500</xdr:rowOff>
                  </to>
                </anchor>
              </controlPr>
            </control>
          </mc:Choice>
        </mc:AlternateContent>
        <mc:AlternateContent xmlns:mc="http://schemas.openxmlformats.org/markup-compatibility/2006">
          <mc:Choice Requires="x14">
            <control shapeId="28674" r:id="rId4" name="Check Box 2">
              <controlPr defaultSize="0" autoFill="0" autoLine="0" autoPict="0">
                <anchor moveWithCells="1">
                  <from>
                    <xdr:col>1</xdr:col>
                    <xdr:colOff>85725</xdr:colOff>
                    <xdr:row>8</xdr:row>
                    <xdr:rowOff>0</xdr:rowOff>
                  </from>
                  <to>
                    <xdr:col>2</xdr:col>
                    <xdr:colOff>0</xdr:colOff>
                    <xdr:row>8</xdr:row>
                    <xdr:rowOff>219075</xdr:rowOff>
                  </to>
                </anchor>
              </controlPr>
            </control>
          </mc:Choice>
        </mc:AlternateContent>
        <mc:AlternateContent xmlns:mc="http://schemas.openxmlformats.org/markup-compatibility/2006">
          <mc:Choice Requires="x14">
            <control shapeId="28675" r:id="rId5" name="Check Box 3">
              <controlPr defaultSize="0" autoFill="0" autoLine="0" autoPict="0">
                <anchor moveWithCells="1">
                  <from>
                    <xdr:col>1</xdr:col>
                    <xdr:colOff>85725</xdr:colOff>
                    <xdr:row>8</xdr:row>
                    <xdr:rowOff>695325</xdr:rowOff>
                  </from>
                  <to>
                    <xdr:col>2</xdr:col>
                    <xdr:colOff>0</xdr:colOff>
                    <xdr:row>9</xdr:row>
                    <xdr:rowOff>219075</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xdr:col>
                    <xdr:colOff>85725</xdr:colOff>
                    <xdr:row>10</xdr:row>
                    <xdr:rowOff>0</xdr:rowOff>
                  </from>
                  <to>
                    <xdr:col>2</xdr:col>
                    <xdr:colOff>0</xdr:colOff>
                    <xdr:row>10</xdr:row>
                    <xdr:rowOff>219075</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xdr:col>
                    <xdr:colOff>85725</xdr:colOff>
                    <xdr:row>11</xdr:row>
                    <xdr:rowOff>0</xdr:rowOff>
                  </from>
                  <to>
                    <xdr:col>2</xdr:col>
                    <xdr:colOff>0</xdr:colOff>
                    <xdr:row>11</xdr:row>
                    <xdr:rowOff>219075</xdr:rowOff>
                  </to>
                </anchor>
              </controlPr>
            </control>
          </mc:Choice>
        </mc:AlternateContent>
        <mc:AlternateContent xmlns:mc="http://schemas.openxmlformats.org/markup-compatibility/2006">
          <mc:Choice Requires="x14">
            <control shapeId="28681" r:id="rId8" name="Check Box 9">
              <controlPr defaultSize="0" autoFill="0" autoLine="0" autoPict="0">
                <anchor moveWithCells="1">
                  <from>
                    <xdr:col>1</xdr:col>
                    <xdr:colOff>85725</xdr:colOff>
                    <xdr:row>14</xdr:row>
                    <xdr:rowOff>0</xdr:rowOff>
                  </from>
                  <to>
                    <xdr:col>2</xdr:col>
                    <xdr:colOff>0</xdr:colOff>
                    <xdr:row>14</xdr:row>
                    <xdr:rowOff>219075</xdr:rowOff>
                  </to>
                </anchor>
              </controlPr>
            </control>
          </mc:Choice>
        </mc:AlternateContent>
        <mc:AlternateContent xmlns:mc="http://schemas.openxmlformats.org/markup-compatibility/2006">
          <mc:Choice Requires="x14">
            <control shapeId="28682" r:id="rId9" name="Check Box 10">
              <controlPr defaultSize="0" autoFill="0" autoLine="0" autoPict="0">
                <anchor moveWithCells="1">
                  <from>
                    <xdr:col>1</xdr:col>
                    <xdr:colOff>85725</xdr:colOff>
                    <xdr:row>15</xdr:row>
                    <xdr:rowOff>0</xdr:rowOff>
                  </from>
                  <to>
                    <xdr:col>2</xdr:col>
                    <xdr:colOff>0</xdr:colOff>
                    <xdr:row>15</xdr:row>
                    <xdr:rowOff>219075</xdr:rowOff>
                  </to>
                </anchor>
              </controlPr>
            </control>
          </mc:Choice>
        </mc:AlternateContent>
        <mc:AlternateContent xmlns:mc="http://schemas.openxmlformats.org/markup-compatibility/2006">
          <mc:Choice Requires="x14">
            <control shapeId="28683" r:id="rId10" name="Check Box 11">
              <controlPr defaultSize="0" autoFill="0" autoLine="0" autoPict="0">
                <anchor moveWithCells="1">
                  <from>
                    <xdr:col>1</xdr:col>
                    <xdr:colOff>85725</xdr:colOff>
                    <xdr:row>17</xdr:row>
                    <xdr:rowOff>0</xdr:rowOff>
                  </from>
                  <to>
                    <xdr:col>2</xdr:col>
                    <xdr:colOff>0</xdr:colOff>
                    <xdr:row>17</xdr:row>
                    <xdr:rowOff>219075</xdr:rowOff>
                  </to>
                </anchor>
              </controlPr>
            </control>
          </mc:Choice>
        </mc:AlternateContent>
        <mc:AlternateContent xmlns:mc="http://schemas.openxmlformats.org/markup-compatibility/2006">
          <mc:Choice Requires="x14">
            <control shapeId="28685" r:id="rId11" name="Check Box 13">
              <controlPr defaultSize="0" autoFill="0" autoLine="0" autoPict="0">
                <anchor moveWithCells="1">
                  <from>
                    <xdr:col>1</xdr:col>
                    <xdr:colOff>85725</xdr:colOff>
                    <xdr:row>18</xdr:row>
                    <xdr:rowOff>0</xdr:rowOff>
                  </from>
                  <to>
                    <xdr:col>2</xdr:col>
                    <xdr:colOff>0</xdr:colOff>
                    <xdr:row>18</xdr:row>
                    <xdr:rowOff>219075</xdr:rowOff>
                  </to>
                </anchor>
              </controlPr>
            </control>
          </mc:Choice>
        </mc:AlternateContent>
        <mc:AlternateContent xmlns:mc="http://schemas.openxmlformats.org/markup-compatibility/2006">
          <mc:Choice Requires="x14">
            <control shapeId="29107" r:id="rId12" name="Check Box 435">
              <controlPr defaultSize="0" autoFill="0" autoLine="0" autoPict="0">
                <anchor moveWithCells="1">
                  <from>
                    <xdr:col>1</xdr:col>
                    <xdr:colOff>85725</xdr:colOff>
                    <xdr:row>21</xdr:row>
                    <xdr:rowOff>0</xdr:rowOff>
                  </from>
                  <to>
                    <xdr:col>2</xdr:col>
                    <xdr:colOff>0</xdr:colOff>
                    <xdr:row>21</xdr:row>
                    <xdr:rowOff>219075</xdr:rowOff>
                  </to>
                </anchor>
              </controlPr>
            </control>
          </mc:Choice>
        </mc:AlternateContent>
        <mc:AlternateContent xmlns:mc="http://schemas.openxmlformats.org/markup-compatibility/2006">
          <mc:Choice Requires="x14">
            <control shapeId="29108" r:id="rId13" name="Check Box 436">
              <controlPr defaultSize="0" autoFill="0" autoLine="0" autoPict="0">
                <anchor moveWithCells="1">
                  <from>
                    <xdr:col>1</xdr:col>
                    <xdr:colOff>85725</xdr:colOff>
                    <xdr:row>16</xdr:row>
                    <xdr:rowOff>0</xdr:rowOff>
                  </from>
                  <to>
                    <xdr:col>2</xdr:col>
                    <xdr:colOff>0</xdr:colOff>
                    <xdr:row>16</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pageSetUpPr fitToPage="1"/>
  </sheetPr>
  <dimension ref="A1:N20"/>
  <sheetViews>
    <sheetView showGridLines="0" showRowColHeaders="0" zoomScaleNormal="100" workbookViewId="0">
      <selection activeCell="C18" sqref="C18"/>
    </sheetView>
  </sheetViews>
  <sheetFormatPr defaultRowHeight="15" customHeight="1" x14ac:dyDescent="0.25"/>
  <cols>
    <col min="1" max="1" width="3.7109375" customWidth="1"/>
    <col min="2" max="2" width="5.7109375" customWidth="1"/>
    <col min="3" max="3" width="6.85546875" customWidth="1"/>
    <col min="4" max="4" width="95.28515625" customWidth="1"/>
    <col min="5" max="5" width="22.42578125" customWidth="1"/>
    <col min="6" max="7" width="6.85546875" customWidth="1"/>
    <col min="8" max="9" width="0.85546875" customWidth="1"/>
    <col min="10" max="11" width="6.85546875" customWidth="1"/>
    <col min="12" max="12" width="0.85546875" customWidth="1"/>
    <col min="13" max="13" width="7.5703125" hidden="1" customWidth="1"/>
    <col min="14" max="14" width="9.140625" customWidth="1"/>
  </cols>
  <sheetData>
    <row r="1" spans="1:14" s="43" customFormat="1" ht="15" customHeight="1" x14ac:dyDescent="0.2">
      <c r="L1" s="58"/>
      <c r="M1" s="90"/>
      <c r="N1" s="141"/>
    </row>
    <row r="2" spans="1:14" s="65" customFormat="1" ht="20.100000000000001" customHeight="1" x14ac:dyDescent="0.25">
      <c r="B2" s="336" t="s">
        <v>113</v>
      </c>
      <c r="C2" s="336"/>
      <c r="D2" s="336"/>
      <c r="E2" s="336"/>
      <c r="F2" s="336"/>
      <c r="G2" s="336"/>
      <c r="H2" s="336"/>
      <c r="I2" s="336"/>
      <c r="J2" s="336"/>
      <c r="K2" s="336"/>
      <c r="L2" s="150"/>
      <c r="M2" s="90"/>
      <c r="N2" s="141"/>
    </row>
    <row r="3" spans="1:14" s="58" customFormat="1" ht="15" customHeight="1" x14ac:dyDescent="0.2">
      <c r="B3" s="49"/>
      <c r="C3" s="49"/>
      <c r="D3" s="49"/>
      <c r="E3" s="49"/>
      <c r="M3" s="91"/>
      <c r="N3" s="142"/>
    </row>
    <row r="4" spans="1:14" s="65" customFormat="1" ht="20.100000000000001" customHeight="1" x14ac:dyDescent="0.25">
      <c r="B4" s="119" t="s">
        <v>13</v>
      </c>
      <c r="C4" s="120"/>
      <c r="D4" s="120"/>
      <c r="E4" s="120"/>
      <c r="F4" s="120"/>
      <c r="G4" s="120"/>
      <c r="H4" s="120"/>
      <c r="I4" s="120"/>
      <c r="J4" s="120"/>
      <c r="K4" s="120"/>
      <c r="L4" s="24"/>
      <c r="M4" s="90"/>
      <c r="N4" s="141"/>
    </row>
    <row r="5" spans="1:14" s="58" customFormat="1" ht="15" customHeight="1" x14ac:dyDescent="0.2">
      <c r="B5" s="50"/>
      <c r="C5" s="24"/>
      <c r="D5" s="24"/>
      <c r="E5" s="24"/>
      <c r="M5" s="91"/>
      <c r="N5" s="142"/>
    </row>
    <row r="6" spans="1:14" s="43" customFormat="1" ht="15" customHeight="1" x14ac:dyDescent="0.25">
      <c r="B6" s="176" t="str">
        <f>ControlP!C7</f>
        <v>Essential Requirements</v>
      </c>
      <c r="D6" s="19"/>
      <c r="E6" s="19"/>
      <c r="L6" s="58"/>
      <c r="M6" s="90"/>
      <c r="N6" s="141"/>
    </row>
    <row r="7" spans="1:14" s="53" customFormat="1" ht="15" customHeight="1" x14ac:dyDescent="0.2">
      <c r="A7" s="43"/>
      <c r="B7" s="193"/>
      <c r="C7" s="55" t="s">
        <v>7</v>
      </c>
      <c r="D7" s="385" t="s">
        <v>18</v>
      </c>
      <c r="E7" s="399"/>
      <c r="F7" s="399"/>
      <c r="G7" s="399"/>
      <c r="H7" s="399"/>
      <c r="I7" s="399"/>
      <c r="J7" s="399"/>
      <c r="K7" s="400"/>
      <c r="L7" s="113"/>
      <c r="M7" s="89"/>
      <c r="N7" s="140"/>
    </row>
    <row r="8" spans="1:14" s="53" customFormat="1" ht="20.100000000000001" customHeight="1" x14ac:dyDescent="0.2">
      <c r="A8" s="43"/>
      <c r="B8" s="193"/>
      <c r="C8" s="55">
        <v>1</v>
      </c>
      <c r="D8" s="382" t="str">
        <f>INDEX(ControlP!$C$63:$C$68,MATCH(C8,ControlP!$B$63:$B$68,0))</f>
        <v>My business uses an accounting system to consolidate all my sales and purchases.</v>
      </c>
      <c r="E8" s="383"/>
      <c r="F8" s="383"/>
      <c r="G8" s="383"/>
      <c r="H8" s="383"/>
      <c r="I8" s="383"/>
      <c r="J8" s="383"/>
      <c r="K8" s="384"/>
      <c r="L8" s="154"/>
      <c r="M8" s="88" t="b">
        <v>0</v>
      </c>
      <c r="N8" s="140"/>
    </row>
    <row r="9" spans="1:14" s="198" customFormat="1" ht="30" customHeight="1" x14ac:dyDescent="0.25">
      <c r="A9" s="202"/>
      <c r="B9" s="56"/>
      <c r="C9" s="55">
        <v>2</v>
      </c>
      <c r="D9" s="382" t="str">
        <f>INDEX(ControlP!$C$63:$C$68,MATCH(C9,ControlP!$B$63:$B$68,0))</f>
        <v>My business is able to collate information easily from various sources to file my GST return (e.g. compile information from sales, purchases and financial records to prepare my GST worksheets).</v>
      </c>
      <c r="E9" s="383"/>
      <c r="F9" s="383"/>
      <c r="G9" s="383"/>
      <c r="H9" s="383"/>
      <c r="I9" s="383"/>
      <c r="J9" s="383"/>
      <c r="K9" s="384"/>
      <c r="L9" s="154"/>
      <c r="M9" s="89" t="b">
        <v>0</v>
      </c>
      <c r="N9" s="140"/>
    </row>
    <row r="10" spans="1:14" s="53" customFormat="1" ht="14.25" x14ac:dyDescent="0.2">
      <c r="A10" s="43"/>
      <c r="C10" s="27"/>
      <c r="D10" s="74"/>
      <c r="E10" s="74"/>
      <c r="F10" s="73"/>
      <c r="G10" s="73"/>
      <c r="H10" s="73"/>
      <c r="I10" s="73"/>
      <c r="J10" s="73"/>
      <c r="K10" s="73"/>
      <c r="L10" s="203"/>
      <c r="M10" s="88"/>
      <c r="N10" s="140"/>
    </row>
    <row r="11" spans="1:14" s="53" customFormat="1" x14ac:dyDescent="0.25">
      <c r="A11" s="43"/>
      <c r="B11" s="164" t="str">
        <f>ControlP!C17</f>
        <v>Good Practices</v>
      </c>
      <c r="C11" s="27"/>
      <c r="D11" s="74"/>
      <c r="E11" s="74"/>
      <c r="F11" s="73"/>
      <c r="G11" s="73"/>
      <c r="H11" s="73"/>
      <c r="I11" s="73"/>
      <c r="J11" s="73"/>
      <c r="K11" s="73"/>
      <c r="L11" s="203"/>
      <c r="M11" s="88"/>
      <c r="N11" s="140"/>
    </row>
    <row r="12" spans="1:14" s="53" customFormat="1" ht="45" customHeight="1" x14ac:dyDescent="0.2">
      <c r="A12" s="43"/>
      <c r="B12" s="193"/>
      <c r="C12" s="57">
        <v>1</v>
      </c>
      <c r="D12" s="382" t="str">
        <f>INDEX(ControlP!$C$70:$C$75,MATCH(C12,ControlP!$B$70:$B$75,0))</f>
        <v>My business uses a professional accounting system with coded table to classify sales and purchases transactions. The system also has in-built logic or auto checks function to prevent duplicate entries, and is able to recognise discrepancies in GST rates and GST values keyed in, and unauthorised manual amendment to data.</v>
      </c>
      <c r="E12" s="383"/>
      <c r="F12" s="383"/>
      <c r="G12" s="383"/>
      <c r="H12" s="383"/>
      <c r="I12" s="383"/>
      <c r="J12" s="383"/>
      <c r="K12" s="384"/>
      <c r="L12" s="154"/>
      <c r="M12" s="88" t="b">
        <v>0</v>
      </c>
      <c r="N12" s="140"/>
    </row>
    <row r="13" spans="1:14" s="53" customFormat="1" ht="30" customHeight="1" x14ac:dyDescent="0.2">
      <c r="A13" s="43"/>
      <c r="B13" s="193"/>
      <c r="C13" s="57">
        <v>2</v>
      </c>
      <c r="D13" s="382" t="str">
        <f>INDEX(ControlP!$C$70:$C$75,MATCH(C13,ControlP!$B$70:$B$75,0))</f>
        <v>My computerised accounting system is able to generate a softcopy GST report to be used for filing GST returns. This report is in accordance with the prescribed format by IRAS and can be saved in Microsoft Excel format.</v>
      </c>
      <c r="E13" s="383"/>
      <c r="F13" s="383"/>
      <c r="G13" s="383"/>
      <c r="H13" s="383"/>
      <c r="I13" s="383"/>
      <c r="J13" s="383"/>
      <c r="K13" s="384"/>
      <c r="L13" s="154"/>
      <c r="M13" s="88" t="b">
        <v>0</v>
      </c>
      <c r="N13" s="140"/>
    </row>
    <row r="14" spans="1:14" s="53" customFormat="1" ht="30" customHeight="1" x14ac:dyDescent="0.2">
      <c r="A14" s="43"/>
      <c r="B14" s="193"/>
      <c r="C14" s="184">
        <v>3</v>
      </c>
      <c r="D14" s="390" t="str">
        <f>INDEX(ControlP!$C$70:$C$75,MATCH(C14,ControlP!$B$70:$B$75,0))</f>
        <v>My accounting software supports filing of GST returns and/or listings directly to IRAS via Accounting Programming Interface ("API").</v>
      </c>
      <c r="E14" s="394"/>
      <c r="F14" s="394"/>
      <c r="G14" s="394"/>
      <c r="H14" s="394"/>
      <c r="I14" s="394"/>
      <c r="J14" s="394"/>
      <c r="K14" s="395"/>
      <c r="L14" s="320"/>
      <c r="M14" s="88" t="b">
        <v>0</v>
      </c>
      <c r="N14" s="330"/>
    </row>
    <row r="15" spans="1:14" s="53" customFormat="1" ht="14.25" x14ac:dyDescent="0.2">
      <c r="A15" s="43"/>
      <c r="C15" s="27"/>
      <c r="D15" s="75"/>
      <c r="E15" s="75"/>
      <c r="F15" s="75"/>
      <c r="G15" s="75"/>
      <c r="H15" s="75"/>
      <c r="I15" s="75"/>
      <c r="J15" s="75"/>
      <c r="K15" s="75"/>
      <c r="L15" s="154"/>
      <c r="M15" s="88"/>
      <c r="N15" s="140"/>
    </row>
    <row r="16" spans="1:14" s="53" customFormat="1" x14ac:dyDescent="0.25">
      <c r="A16" s="43"/>
      <c r="B16" s="163" t="str">
        <f>ControlP!$C$77</f>
        <v>None of the Above</v>
      </c>
      <c r="C16" s="27"/>
      <c r="D16" s="199"/>
      <c r="E16" s="199"/>
      <c r="F16" s="7"/>
      <c r="G16" s="7"/>
      <c r="H16" s="7"/>
      <c r="I16" s="7"/>
      <c r="J16" s="7"/>
      <c r="K16" s="7"/>
      <c r="L16" s="195"/>
      <c r="M16" s="88"/>
      <c r="N16" s="140"/>
    </row>
    <row r="17" spans="1:14" s="7" customFormat="1" ht="20.100000000000001" customHeight="1" x14ac:dyDescent="0.25">
      <c r="A17" s="195"/>
      <c r="B17" s="194"/>
      <c r="C17" s="57"/>
      <c r="D17" s="390" t="str">
        <f>ControlP!$C$78</f>
        <v>I do not fulfil any of the above requirements / practices.</v>
      </c>
      <c r="E17" s="394"/>
      <c r="F17" s="394"/>
      <c r="G17" s="394"/>
      <c r="H17" s="394"/>
      <c r="I17" s="394"/>
      <c r="J17" s="394"/>
      <c r="K17" s="395"/>
      <c r="L17" s="154"/>
      <c r="M17" s="89" t="b">
        <v>0</v>
      </c>
      <c r="N17" s="140"/>
    </row>
    <row r="18" spans="1:14" s="7" customFormat="1" x14ac:dyDescent="0.25">
      <c r="A18" s="195"/>
      <c r="B18" s="195"/>
      <c r="C18" s="6"/>
      <c r="D18" s="2"/>
      <c r="E18" s="2"/>
      <c r="L18" s="195"/>
      <c r="M18" s="89"/>
      <c r="N18" s="140"/>
    </row>
    <row r="19" spans="1:14" s="74" customFormat="1" ht="15" customHeight="1" x14ac:dyDescent="0.25">
      <c r="A19" s="207"/>
      <c r="B19" s="207"/>
      <c r="C19" s="70"/>
      <c r="D19" s="388" t="str">
        <f>IF(M19=0,"You will not be able to proceed until you have provided the required inputs on this page","")</f>
        <v>You will not be able to proceed until you have provided the required inputs on this page</v>
      </c>
      <c r="E19" s="388"/>
      <c r="F19" s="343" t="str">
        <f>IF(AND(General!Z16=4,Assessment!L18&lt;&gt;""),HYPERLINK("#Assessment!A1","            Back            "),IF(General!Z16=4,HYPERLINK("#General!A1","            Back            "),IF(General!Z16=3,HYPERLINK("#RecordK!A1","            Back            "),HYPERLINK("#InternalC!A1","            Back            "))))</f>
        <v xml:space="preserve">            Back            </v>
      </c>
      <c r="G19" s="343"/>
      <c r="H19" s="208"/>
      <c r="I19" s="209"/>
      <c r="J19" s="389" t="str">
        <f>IF(M19=0,HYPERLINK("#Systems1!D18","            Next            "),IF(General!Z16=4,HYPERLINK("#People!A1","            Next            "),HYPERLINK("#Assessment!A1","            Next            ")))</f>
        <v xml:space="preserve">            Next            </v>
      </c>
      <c r="K19" s="389"/>
      <c r="L19" s="142"/>
      <c r="M19" s="327">
        <f>IF(AND(M8=FALSE,M9=FALSE,M12=FALSE,M13=FALSE,M14=FALSE,M17=TRUE),2,IF(OR(M8=TRUE,M9=TRUE,M12=TRUE,M13=TRUE,M14=TRUE),1,0))</f>
        <v>0</v>
      </c>
      <c r="N19" s="140"/>
    </row>
    <row r="20" spans="1:14" s="7" customFormat="1" ht="15" customHeight="1" x14ac:dyDescent="0.25">
      <c r="A20" s="195"/>
      <c r="B20" s="195"/>
      <c r="C20" s="201"/>
      <c r="D20" s="8"/>
      <c r="E20" s="8"/>
      <c r="L20" s="195"/>
      <c r="M20" s="89"/>
      <c r="N20" s="140"/>
    </row>
  </sheetData>
  <sheetProtection algorithmName="SHA-512" hashValue="dk68vP9aOWbzfJEeyYvyfJ3ihSu5RRW1G2vcpqt/798GP0x9BoJ8VqII7j49nVUij5MbrGvGBSd6f2CZU3Exhw==" saltValue="IBVYA+8D4udcadWQuLP17Q==" spinCount="100000" sheet="1" objects="1" scenarios="1"/>
  <mergeCells count="11">
    <mergeCell ref="D13:K13"/>
    <mergeCell ref="D19:E19"/>
    <mergeCell ref="B2:K2"/>
    <mergeCell ref="F19:G19"/>
    <mergeCell ref="J19:K19"/>
    <mergeCell ref="D7:K7"/>
    <mergeCell ref="D8:K8"/>
    <mergeCell ref="D9:K9"/>
    <mergeCell ref="D12:K12"/>
    <mergeCell ref="D17:K17"/>
    <mergeCell ref="D14:K14"/>
  </mergeCells>
  <conditionalFormatting sqref="B16:K17">
    <cfRule type="expression" dxfId="11" priority="2" stopIfTrue="1">
      <formula>$M$19=1</formula>
    </cfRule>
  </conditionalFormatting>
  <conditionalFormatting sqref="B6:K14">
    <cfRule type="expression" dxfId="10" priority="5" stopIfTrue="1">
      <formula>$M$19=2</formula>
    </cfRule>
  </conditionalFormatting>
  <conditionalFormatting sqref="N14">
    <cfRule type="expression" dxfId="9" priority="1" stopIfTrue="1">
      <formula>$M$24=2</formula>
    </cfRule>
  </conditionalFormatting>
  <pageMargins left="0.70866141732283472" right="0.70866141732283472" top="0.74803149606299213" bottom="0.74803149606299213" header="0.31496062992125984" footer="0.31496062992125984"/>
  <headerFooter>
    <oddFooter>&amp;LAssisted Self-help Kit (ASK): Section 1 - GST Practices&amp;CPage &amp;P of &amp;N&amp;R&amp;D &amp;T</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0721" r:id="rId3" name="Check Box 1">
              <controlPr defaultSize="0" autoFill="0" autoLine="0" autoPict="0">
                <anchor moveWithCells="1">
                  <from>
                    <xdr:col>1</xdr:col>
                    <xdr:colOff>85725</xdr:colOff>
                    <xdr:row>6</xdr:row>
                    <xdr:rowOff>161925</xdr:rowOff>
                  </from>
                  <to>
                    <xdr:col>2</xdr:col>
                    <xdr:colOff>0</xdr:colOff>
                    <xdr:row>7</xdr:row>
                    <xdr:rowOff>190500</xdr:rowOff>
                  </to>
                </anchor>
              </controlPr>
            </control>
          </mc:Choice>
        </mc:AlternateContent>
        <mc:AlternateContent xmlns:mc="http://schemas.openxmlformats.org/markup-compatibility/2006">
          <mc:Choice Requires="x14">
            <control shapeId="30722" r:id="rId4" name="Check Box 2">
              <controlPr defaultSize="0" autoFill="0" autoLine="0" autoPict="0">
                <anchor moveWithCells="1">
                  <from>
                    <xdr:col>1</xdr:col>
                    <xdr:colOff>85725</xdr:colOff>
                    <xdr:row>8</xdr:row>
                    <xdr:rowOff>0</xdr:rowOff>
                  </from>
                  <to>
                    <xdr:col>2</xdr:col>
                    <xdr:colOff>0</xdr:colOff>
                    <xdr:row>8</xdr:row>
                    <xdr:rowOff>219075</xdr:rowOff>
                  </to>
                </anchor>
              </controlPr>
            </control>
          </mc:Choice>
        </mc:AlternateContent>
        <mc:AlternateContent xmlns:mc="http://schemas.openxmlformats.org/markup-compatibility/2006">
          <mc:Choice Requires="x14">
            <control shapeId="30726" r:id="rId5" name="Check Box 6">
              <controlPr defaultSize="0" autoFill="0" autoLine="0" autoPict="0">
                <anchor moveWithCells="1">
                  <from>
                    <xdr:col>1</xdr:col>
                    <xdr:colOff>85725</xdr:colOff>
                    <xdr:row>11</xdr:row>
                    <xdr:rowOff>0</xdr:rowOff>
                  </from>
                  <to>
                    <xdr:col>2</xdr:col>
                    <xdr:colOff>0</xdr:colOff>
                    <xdr:row>11</xdr:row>
                    <xdr:rowOff>219075</xdr:rowOff>
                  </to>
                </anchor>
              </controlPr>
            </control>
          </mc:Choice>
        </mc:AlternateContent>
        <mc:AlternateContent xmlns:mc="http://schemas.openxmlformats.org/markup-compatibility/2006">
          <mc:Choice Requires="x14">
            <control shapeId="30727" r:id="rId6" name="Check Box 7">
              <controlPr defaultSize="0" autoFill="0" autoLine="0" autoPict="0">
                <anchor moveWithCells="1">
                  <from>
                    <xdr:col>1</xdr:col>
                    <xdr:colOff>85725</xdr:colOff>
                    <xdr:row>12</xdr:row>
                    <xdr:rowOff>0</xdr:rowOff>
                  </from>
                  <to>
                    <xdr:col>2</xdr:col>
                    <xdr:colOff>0</xdr:colOff>
                    <xdr:row>12</xdr:row>
                    <xdr:rowOff>219075</xdr:rowOff>
                  </to>
                </anchor>
              </controlPr>
            </control>
          </mc:Choice>
        </mc:AlternateContent>
        <mc:AlternateContent xmlns:mc="http://schemas.openxmlformats.org/markup-compatibility/2006">
          <mc:Choice Requires="x14">
            <control shapeId="31151" r:id="rId7" name="Check Box 431">
              <controlPr defaultSize="0" autoFill="0" autoLine="0" autoPict="0">
                <anchor moveWithCells="1">
                  <from>
                    <xdr:col>1</xdr:col>
                    <xdr:colOff>85725</xdr:colOff>
                    <xdr:row>16</xdr:row>
                    <xdr:rowOff>0</xdr:rowOff>
                  </from>
                  <to>
                    <xdr:col>2</xdr:col>
                    <xdr:colOff>0</xdr:colOff>
                    <xdr:row>16</xdr:row>
                    <xdr:rowOff>219075</xdr:rowOff>
                  </to>
                </anchor>
              </controlPr>
            </control>
          </mc:Choice>
        </mc:AlternateContent>
        <mc:AlternateContent xmlns:mc="http://schemas.openxmlformats.org/markup-compatibility/2006">
          <mc:Choice Requires="x14">
            <control shapeId="31152" r:id="rId8" name="Check Box 432">
              <controlPr defaultSize="0" autoFill="0" autoLine="0" autoPict="0">
                <anchor moveWithCells="1">
                  <from>
                    <xdr:col>1</xdr:col>
                    <xdr:colOff>85725</xdr:colOff>
                    <xdr:row>13</xdr:row>
                    <xdr:rowOff>0</xdr:rowOff>
                  </from>
                  <to>
                    <xdr:col>2</xdr:col>
                    <xdr:colOff>0</xdr:colOff>
                    <xdr:row>13</xdr:row>
                    <xdr:rowOff>219075</xdr:rowOff>
                  </to>
                </anchor>
              </controlPr>
            </control>
          </mc:Choice>
        </mc:AlternateContent>
      </controls>
    </mc:Choice>
  </mc:AlternateContent>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kqJAOoTWOawhmN+VkeJX1g9HjfkKXxl2VYVXEZV/Y58=</DigestValue>
    </Reference>
    <Reference Type="http://www.w3.org/2000/09/xmldsig#Object" URI="#idOfficeObject">
      <DigestMethod Algorithm="http://www.w3.org/2001/04/xmlenc#sha256"/>
      <DigestValue>X6/WmEUdM5NUr1UPMxJLNnuGuHarqHzHQm9hvk0HqkM=</DigestValue>
    </Reference>
    <Reference Type="http://uri.etsi.org/01903#SignedProperties" URI="#idSignedProperties">
      <Transforms>
        <Transform Algorithm="http://www.w3.org/TR/2001/REC-xml-c14n-20010315"/>
      </Transforms>
      <DigestMethod Algorithm="http://www.w3.org/2001/04/xmlenc#sha256"/>
      <DigestValue>TrUldeDU61xlbiBKRoohghAsaLWtqBeO4AboD8tn4Ew=</DigestValue>
    </Reference>
  </SignedInfo>
  <SignatureValue>a1nrOw07Qf0d8KA/y8Oe5x39fKNwaAEHsJCi9h6Zdv0G0Y+ihRrWGesmIXBdov6zcrtdONUK06+W
fsykuclAmFZgw6aofO47t2udQki25cQWHmRkjtCAEvkataWqfQTOLmbLpu0i6A09Z4EFvLqMHCng
6I3BwhyVG7QWfK/zKZFSBwqjfqs+bGvnzH7BkeWsXQ/Pr/wn7g+EqG6IfhRir2/Nr/dKEuahwAat
t6MebPH03J883Eif56x2KtQCKyDyWJVHlMt0MYNzcdrwB/7Ul4Pi7T8x4TFJpqKTen7MsOjwagqA
eRx4M9DsiDcukETY6evvCTPYOnfcNCsOSqnxyw==</SignatureValue>
  <KeyInfo>
    <X509Data>
      <X509Certificate>MIIFzTCCBLWgAwIBAgIQF3CoBS5IlbF6vLwt1GBncDANBgkqhkiG9w0BAQsFADCBtzELMAkGA1UEBhMCVVMxFjAUBgNVBAoTDUVudHJ1c3QsIEluYy4xKDAmBgNVBAsTH1NlZSB3d3cuZW50cnVzdC5uZXQvbGVnYWwtdGVybXMxOTA3BgNVBAsTMChjKSAyMDE1IEVudHJ1c3QsIEluYy4gLSBmb3IgYXV0aG9yaXplZCB1c2Ugb25seTErMCkGA1UEAxMiRW50cnVzdCBDbGFzcyAzIENsaWVudCBDQSAtIFNIQTI1NjAeFw0yMTA2MjExNzA2NDBaFw0yNDA3MDcxNzA2Mz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McO1l77lihMFSxmwXWvKxX1lloPABhlLN2q2pIr/B2IT0ZziLfSjoWJpUjyqx3hUFX4nbd9UoSekRSlkdkYQQoAEimymv+EM9i3Ujr4x5xoNLeyjmABCAH3ATCpZ/9o1HKNQxJ1CoczHyssRcXoP5R9LOMGuaCNaOZ32ONsaFLWah3YFGF72QVq8+k131zrRB937I1piytcHZGGXy9NT/ZSXhnaP65zDknoWJXSXQLa/S5g50RuBIKBSfcq5dcKJS8XFlIjBzd0O9fNVXYEJ8Xvg5hLbacQk26nzrb+BN3NeOy5BuzXSCAMzRpZ+3NNabb07Z1LA7ZG+U9/84yOXjkCAwEAAaOCAcQwggHAMAwGA1UdEwEB/wQCMAAwHQYDVR0OBBYEFMqkECLULGw9xDKaRO76EXMjWETQ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DkZ54sr7s2ekq/QQmlolSIVWTHVFyU5wbXAKWFF8c/dXqiuaiATJWLNFX4P8oPzKXXXlLLz1Sof5k6aWzFntCJ8Vf1JeQmeU2ohrpC8Ydiy7p3ii6alhogmnsm01NAGtDRQ05coTJKgGRF4UOSKmKflO+QgmbYsx65SFQNjgyNuXbhdCfQfcgQUosUCFiw6JzP/kFxZWfEmzhQnGqbYE/bvECcFZUjAmStdDeqrZNc4BnCYf41nf+/jj1joN614AFNHcHvH9ulxKQlSkelQVo+IvvsaucrouaW4zecjLAKIqOUnZHP79l0pAnjSD3VAQCsnLJsbs13rg42Ug0vWN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d0TqAugrZbkNqrk+BrSU2gH6PJQy7Twm06OpsyfOq6w=</DigestValue>
      </Reference>
      <Reference URI="/xl/ctrlProps/ctrlProp1.xml?ContentType=application/vnd.ms-excel.controlproperties+xml">
        <DigestMethod Algorithm="http://www.w3.org/2001/04/xmlenc#sha256"/>
        <DigestValue>oiEbmxTLkneLDZhNWF5Jc3szerH6w+17lllv4tGJ670=</DigestValue>
      </Reference>
      <Reference URI="/xl/ctrlProps/ctrlProp10.xml?ContentType=application/vnd.ms-excel.controlproperties+xml">
        <DigestMethod Algorithm="http://www.w3.org/2001/04/xmlenc#sha256"/>
        <DigestValue>6Xi1FQH5HDR7z2iKBnZv0kG4d/AnwLqyKF4hRdai3bk=</DigestValue>
      </Reference>
      <Reference URI="/xl/ctrlProps/ctrlProp11.xml?ContentType=application/vnd.ms-excel.controlproperties+xml">
        <DigestMethod Algorithm="http://www.w3.org/2001/04/xmlenc#sha256"/>
        <DigestValue>6Xi1FQH5HDR7z2iKBnZv0kG4d/AnwLqyKF4hRdai3bk=</DigestValue>
      </Reference>
      <Reference URI="/xl/ctrlProps/ctrlProp12.xml?ContentType=application/vnd.ms-excel.controlproperties+xml">
        <DigestMethod Algorithm="http://www.w3.org/2001/04/xmlenc#sha256"/>
        <DigestValue>rVQaHmnxVlb3f0jUpQh+LAaS3IydmQhYspby1p1wqJY=</DigestValue>
      </Reference>
      <Reference URI="/xl/ctrlProps/ctrlProp13.xml?ContentType=application/vnd.ms-excel.controlproperties+xml">
        <DigestMethod Algorithm="http://www.w3.org/2001/04/xmlenc#sha256"/>
        <DigestValue>oYa5d2lmcuw00xy72jD+lVVpFYVnbDvfazgIBxD+l3I=</DigestValue>
      </Reference>
      <Reference URI="/xl/ctrlProps/ctrlProp14.xml?ContentType=application/vnd.ms-excel.controlproperties+xml">
        <DigestMethod Algorithm="http://www.w3.org/2001/04/xmlenc#sha256"/>
        <DigestValue>uGSkB2hQS5FJvlKoazv6wMFCcUB+Iowtl1hRBi4cFB0=</DigestValue>
      </Reference>
      <Reference URI="/xl/ctrlProps/ctrlProp15.xml?ContentType=application/vnd.ms-excel.controlproperties+xml">
        <DigestMethod Algorithm="http://www.w3.org/2001/04/xmlenc#sha256"/>
        <DigestValue>CBENpDuZPJxmESRiGeIsrxMODk1cA3pj9MGvc0i6c+w=</DigestValue>
      </Reference>
      <Reference URI="/xl/ctrlProps/ctrlProp16.xml?ContentType=application/vnd.ms-excel.controlproperties+xml">
        <DigestMethod Algorithm="http://www.w3.org/2001/04/xmlenc#sha256"/>
        <DigestValue>6NcN/tuBx2Xi9S6/jZD6T3ydPzXvB3FBZ7tLWtn0dIk=</DigestValue>
      </Reference>
      <Reference URI="/xl/ctrlProps/ctrlProp17.xml?ContentType=application/vnd.ms-excel.controlproperties+xml">
        <DigestMethod Algorithm="http://www.w3.org/2001/04/xmlenc#sha256"/>
        <DigestValue>HtZWeY/bDX8ReMRneMKigVHwl/VE2OsrmSfZndIh3Fw=</DigestValue>
      </Reference>
      <Reference URI="/xl/ctrlProps/ctrlProp18.xml?ContentType=application/vnd.ms-excel.controlproperties+xml">
        <DigestMethod Algorithm="http://www.w3.org/2001/04/xmlenc#sha256"/>
        <DigestValue>uMLpRkT56CJF6o9cVQBhFCL0LLrru4/CnWvcRJocz8A=</DigestValue>
      </Reference>
      <Reference URI="/xl/ctrlProps/ctrlProp19.xml?ContentType=application/vnd.ms-excel.controlproperties+xml">
        <DigestMethod Algorithm="http://www.w3.org/2001/04/xmlenc#sha256"/>
        <DigestValue>ZVVQ8KjtYdrUwC0eNQjnc+J3tfoSSopU4hj4JIrrADQ=</DigestValue>
      </Reference>
      <Reference URI="/xl/ctrlProps/ctrlProp2.xml?ContentType=application/vnd.ms-excel.controlproperties+xml">
        <DigestMethod Algorithm="http://www.w3.org/2001/04/xmlenc#sha256"/>
        <DigestValue>xMQXTEvfzWUC64FAeWolgJ2q1kyVDwyaE6Y3cYtXRGY=</DigestValue>
      </Reference>
      <Reference URI="/xl/ctrlProps/ctrlProp20.xml?ContentType=application/vnd.ms-excel.controlproperties+xml">
        <DigestMethod Algorithm="http://www.w3.org/2001/04/xmlenc#sha256"/>
        <DigestValue>JemZQhLUyP8t/x20hu4ZuuATHUEoiwUV2yvEJm+mJD0=</DigestValue>
      </Reference>
      <Reference URI="/xl/ctrlProps/ctrlProp21.xml?ContentType=application/vnd.ms-excel.controlproperties+xml">
        <DigestMethod Algorithm="http://www.w3.org/2001/04/xmlenc#sha256"/>
        <DigestValue>Ty3N+HG0+gdgbKKsOOShYLhzU1YDDbMdlQtyyikGwkI=</DigestValue>
      </Reference>
      <Reference URI="/xl/ctrlProps/ctrlProp22.xml?ContentType=application/vnd.ms-excel.controlproperties+xml">
        <DigestMethod Algorithm="http://www.w3.org/2001/04/xmlenc#sha256"/>
        <DigestValue>gHZGgI/dzsTIjBLbdymj131F5cV0ZIWGba23A04xg4M=</DigestValue>
      </Reference>
      <Reference URI="/xl/ctrlProps/ctrlProp23.xml?ContentType=application/vnd.ms-excel.controlproperties+xml">
        <DigestMethod Algorithm="http://www.w3.org/2001/04/xmlenc#sha256"/>
        <DigestValue>h3URBw6oba5Yc9hZ+otAU1iW2BRbDjjEBRtaGICZJKc=</DigestValue>
      </Reference>
      <Reference URI="/xl/ctrlProps/ctrlProp24.xml?ContentType=application/vnd.ms-excel.controlproperties+xml">
        <DigestMethod Algorithm="http://www.w3.org/2001/04/xmlenc#sha256"/>
        <DigestValue>rVQaHmnxVlb3f0jUpQh+LAaS3IydmQhYspby1p1wqJY=</DigestValue>
      </Reference>
      <Reference URI="/xl/ctrlProps/ctrlProp25.xml?ContentType=application/vnd.ms-excel.controlproperties+xml">
        <DigestMethod Algorithm="http://www.w3.org/2001/04/xmlenc#sha256"/>
        <DigestValue>oYa5d2lmcuw00xy72jD+lVVpFYVnbDvfazgIBxD+l3I=</DigestValue>
      </Reference>
      <Reference URI="/xl/ctrlProps/ctrlProp26.xml?ContentType=application/vnd.ms-excel.controlproperties+xml">
        <DigestMethod Algorithm="http://www.w3.org/2001/04/xmlenc#sha256"/>
        <DigestValue>uGSkB2hQS5FJvlKoazv6wMFCcUB+Iowtl1hRBi4cFB0=</DigestValue>
      </Reference>
      <Reference URI="/xl/ctrlProps/ctrlProp27.xml?ContentType=application/vnd.ms-excel.controlproperties+xml">
        <DigestMethod Algorithm="http://www.w3.org/2001/04/xmlenc#sha256"/>
        <DigestValue>HtZWeY/bDX8ReMRneMKigVHwl/VE2OsrmSfZndIh3Fw=</DigestValue>
      </Reference>
      <Reference URI="/xl/ctrlProps/ctrlProp28.xml?ContentType=application/vnd.ms-excel.controlproperties+xml">
        <DigestMethod Algorithm="http://www.w3.org/2001/04/xmlenc#sha256"/>
        <DigestValue>CI2hngtNWyFrACKZlC2uHYAjRvDqkKwpEX7JUlX/mf8=</DigestValue>
      </Reference>
      <Reference URI="/xl/ctrlProps/ctrlProp29.xml?ContentType=application/vnd.ms-excel.controlproperties+xml">
        <DigestMethod Algorithm="http://www.w3.org/2001/04/xmlenc#sha256"/>
        <DigestValue>/GKWl7O1mz9KGHI7+a2puNDBOHNKobsqQLGl/bbXQOY=</DigestValue>
      </Reference>
      <Reference URI="/xl/ctrlProps/ctrlProp3.xml?ContentType=application/vnd.ms-excel.controlproperties+xml">
        <DigestMethod Algorithm="http://www.w3.org/2001/04/xmlenc#sha256"/>
        <DigestValue>6Xi1FQH5HDR7z2iKBnZv0kG4d/AnwLqyKF4hRdai3bk=</DigestValue>
      </Reference>
      <Reference URI="/xl/ctrlProps/ctrlProp30.xml?ContentType=application/vnd.ms-excel.controlproperties+xml">
        <DigestMethod Algorithm="http://www.w3.org/2001/04/xmlenc#sha256"/>
        <DigestValue>rVQaHmnxVlb3f0jUpQh+LAaS3IydmQhYspby1p1wqJY=</DigestValue>
      </Reference>
      <Reference URI="/xl/ctrlProps/ctrlProp31.xml?ContentType=application/vnd.ms-excel.controlproperties+xml">
        <DigestMethod Algorithm="http://www.w3.org/2001/04/xmlenc#sha256"/>
        <DigestValue>oYa5d2lmcuw00xy72jD+lVVpFYVnbDvfazgIBxD+l3I=</DigestValue>
      </Reference>
      <Reference URI="/xl/ctrlProps/ctrlProp32.xml?ContentType=application/vnd.ms-excel.controlproperties+xml">
        <DigestMethod Algorithm="http://www.w3.org/2001/04/xmlenc#sha256"/>
        <DigestValue>uGSkB2hQS5FJvlKoazv6wMFCcUB+Iowtl1hRBi4cFB0=</DigestValue>
      </Reference>
      <Reference URI="/xl/ctrlProps/ctrlProp33.xml?ContentType=application/vnd.ms-excel.controlproperties+xml">
        <DigestMethod Algorithm="http://www.w3.org/2001/04/xmlenc#sha256"/>
        <DigestValue>6NcN/tuBx2Xi9S6/jZD6T3ydPzXvB3FBZ7tLWtn0dIk=</DigestValue>
      </Reference>
      <Reference URI="/xl/ctrlProps/ctrlProp34.xml?ContentType=application/vnd.ms-excel.controlproperties+xml">
        <DigestMethod Algorithm="http://www.w3.org/2001/04/xmlenc#sha256"/>
        <DigestValue>HtZWeY/bDX8ReMRneMKigVHwl/VE2OsrmSfZndIh3Fw=</DigestValue>
      </Reference>
      <Reference URI="/xl/ctrlProps/ctrlProp35.xml?ContentType=application/vnd.ms-excel.controlproperties+xml">
        <DigestMethod Algorithm="http://www.w3.org/2001/04/xmlenc#sha256"/>
        <DigestValue>uMLpRkT56CJF6o9cVQBhFCL0LLrru4/CnWvcRJocz8A=</DigestValue>
      </Reference>
      <Reference URI="/xl/ctrlProps/ctrlProp36.xml?ContentType=application/vnd.ms-excel.controlproperties+xml">
        <DigestMethod Algorithm="http://www.w3.org/2001/04/xmlenc#sha256"/>
        <DigestValue>CI2hngtNWyFrACKZlC2uHYAjRvDqkKwpEX7JUlX/mf8=</DigestValue>
      </Reference>
      <Reference URI="/xl/ctrlProps/ctrlProp37.xml?ContentType=application/vnd.ms-excel.controlproperties+xml">
        <DigestMethod Algorithm="http://www.w3.org/2001/04/xmlenc#sha256"/>
        <DigestValue>bjoR1MzoAfmoK5lj10xUfvyjSkCUEpiQAGbYbuU0Ta0=</DigestValue>
      </Reference>
      <Reference URI="/xl/ctrlProps/ctrlProp38.xml?ContentType=application/vnd.ms-excel.controlproperties+xml">
        <DigestMethod Algorithm="http://www.w3.org/2001/04/xmlenc#sha256"/>
        <DigestValue>JemZQhLUyP8t/x20hu4ZuuATHUEoiwUV2yvEJm+mJD0=</DigestValue>
      </Reference>
      <Reference URI="/xl/ctrlProps/ctrlProp39.xml?ContentType=application/vnd.ms-excel.controlproperties+xml">
        <DigestMethod Algorithm="http://www.w3.org/2001/04/xmlenc#sha256"/>
        <DigestValue>Ty3N+HG0+gdgbKKsOOShYLhzU1YDDbMdlQtyyikGwkI=</DigestValue>
      </Reference>
      <Reference URI="/xl/ctrlProps/ctrlProp4.xml?ContentType=application/vnd.ms-excel.controlproperties+xml">
        <DigestMethod Algorithm="http://www.w3.org/2001/04/xmlenc#sha256"/>
        <DigestValue>xMQXTEvfzWUC64FAeWolgJ2q1kyVDwyaE6Y3cYtXRGY=</DigestValue>
      </Reference>
      <Reference URI="/xl/ctrlProps/ctrlProp40.xml?ContentType=application/vnd.ms-excel.controlproperties+xml">
        <DigestMethod Algorithm="http://www.w3.org/2001/04/xmlenc#sha256"/>
        <DigestValue>gHZGgI/dzsTIjBLbdymj131F5cV0ZIWGba23A04xg4M=</DigestValue>
      </Reference>
      <Reference URI="/xl/ctrlProps/ctrlProp41.xml?ContentType=application/vnd.ms-excel.controlproperties+xml">
        <DigestMethod Algorithm="http://www.w3.org/2001/04/xmlenc#sha256"/>
        <DigestValue>h3URBw6oba5Yc9hZ+otAU1iW2BRbDjjEBRtaGICZJKc=</DigestValue>
      </Reference>
      <Reference URI="/xl/ctrlProps/ctrlProp42.xml?ContentType=application/vnd.ms-excel.controlproperties+xml">
        <DigestMethod Algorithm="http://www.w3.org/2001/04/xmlenc#sha256"/>
        <DigestValue>sa6KeNkZiAkTrdTitBNvOELMXa3SZQP8znF0bC1Di2E=</DigestValue>
      </Reference>
      <Reference URI="/xl/ctrlProps/ctrlProp43.xml?ContentType=application/vnd.ms-excel.controlproperties+xml">
        <DigestMethod Algorithm="http://www.w3.org/2001/04/xmlenc#sha256"/>
        <DigestValue>CBENpDuZPJxmESRiGeIsrxMODk1cA3pj9MGvc0i6c+w=</DigestValue>
      </Reference>
      <Reference URI="/xl/ctrlProps/ctrlProp44.xml?ContentType=application/vnd.ms-excel.controlproperties+xml">
        <DigestMethod Algorithm="http://www.w3.org/2001/04/xmlenc#sha256"/>
        <DigestValue>ZVVQ8KjtYdrUwC0eNQjnc+J3tfoSSopU4hj4JIrrADQ=</DigestValue>
      </Reference>
      <Reference URI="/xl/ctrlProps/ctrlProp45.xml?ContentType=application/vnd.ms-excel.controlproperties+xml">
        <DigestMethod Algorithm="http://www.w3.org/2001/04/xmlenc#sha256"/>
        <DigestValue>gOKcyiKIWlTTDmsovToseQpoOUS01/wr8u+vOBSGQX8=</DigestValue>
      </Reference>
      <Reference URI="/xl/ctrlProps/ctrlProp46.xml?ContentType=application/vnd.ms-excel.controlproperties+xml">
        <DigestMethod Algorithm="http://www.w3.org/2001/04/xmlenc#sha256"/>
        <DigestValue>rVQaHmnxVlb3f0jUpQh+LAaS3IydmQhYspby1p1wqJY=</DigestValue>
      </Reference>
      <Reference URI="/xl/ctrlProps/ctrlProp47.xml?ContentType=application/vnd.ms-excel.controlproperties+xml">
        <DigestMethod Algorithm="http://www.w3.org/2001/04/xmlenc#sha256"/>
        <DigestValue>HtZWeY/bDX8ReMRneMKigVHwl/VE2OsrmSfZndIh3Fw=</DigestValue>
      </Reference>
      <Reference URI="/xl/ctrlProps/ctrlProp48.xml?ContentType=application/vnd.ms-excel.controlproperties+xml">
        <DigestMethod Algorithm="http://www.w3.org/2001/04/xmlenc#sha256"/>
        <DigestValue>uMLpRkT56CJF6o9cVQBhFCL0LLrru4/CnWvcRJocz8A=</DigestValue>
      </Reference>
      <Reference URI="/xl/ctrlProps/ctrlProp49.xml?ContentType=application/vnd.ms-excel.controlproperties+xml">
        <DigestMethod Algorithm="http://www.w3.org/2001/04/xmlenc#sha256"/>
        <DigestValue>ZVVQ8KjtYdrUwC0eNQjnc+J3tfoSSopU4hj4JIrrADQ=</DigestValue>
      </Reference>
      <Reference URI="/xl/ctrlProps/ctrlProp5.xml?ContentType=application/vnd.ms-excel.controlproperties+xml">
        <DigestMethod Algorithm="http://www.w3.org/2001/04/xmlenc#sha256"/>
        <DigestValue>AmIHesDVfTLjMWP2VEB03dvE6hTg3qIwLNzWCXTRubA=</DigestValue>
      </Reference>
      <Reference URI="/xl/ctrlProps/ctrlProp50.xml?ContentType=application/vnd.ms-excel.controlproperties+xml">
        <DigestMethod Algorithm="http://www.w3.org/2001/04/xmlenc#sha256"/>
        <DigestValue>CI2hngtNWyFrACKZlC2uHYAjRvDqkKwpEX7JUlX/mf8=</DigestValue>
      </Reference>
      <Reference URI="/xl/ctrlProps/ctrlProp51.xml?ContentType=application/vnd.ms-excel.controlproperties+xml">
        <DigestMethod Algorithm="http://www.w3.org/2001/04/xmlenc#sha256"/>
        <DigestValue>Ty3N+HG0+gdgbKKsOOShYLhzU1YDDbMdlQtyyikGwkI=</DigestValue>
      </Reference>
      <Reference URI="/xl/ctrlProps/ctrlProp52.xml?ContentType=application/vnd.ms-excel.controlproperties+xml">
        <DigestMethod Algorithm="http://www.w3.org/2001/04/xmlenc#sha256"/>
        <DigestValue>oYa5d2lmcuw00xy72jD+lVVpFYVnbDvfazgIBxD+l3I=</DigestValue>
      </Reference>
      <Reference URI="/xl/ctrlProps/ctrlProp53.xml?ContentType=application/vnd.ms-excel.controlproperties+xml">
        <DigestMethod Algorithm="http://www.w3.org/2001/04/xmlenc#sha256"/>
        <DigestValue>uGSkB2hQS5FJvlKoazv6wMFCcUB+Iowtl1hRBi4cFB0=</DigestValue>
      </Reference>
      <Reference URI="/xl/ctrlProps/ctrlProp54.xml?ContentType=application/vnd.ms-excel.controlproperties+xml">
        <DigestMethod Algorithm="http://www.w3.org/2001/04/xmlenc#sha256"/>
        <DigestValue>bjoR1MzoAfmoK5lj10xUfvyjSkCUEpiQAGbYbuU0Ta0=</DigestValue>
      </Reference>
      <Reference URI="/xl/ctrlProps/ctrlProp55.xml?ContentType=application/vnd.ms-excel.controlproperties+xml">
        <DigestMethod Algorithm="http://www.w3.org/2001/04/xmlenc#sha256"/>
        <DigestValue>/GKWl7O1mz9KGHI7+a2puNDBOHNKobsqQLGl/bbXQOY=</DigestValue>
      </Reference>
      <Reference URI="/xl/ctrlProps/ctrlProp56.xml?ContentType=application/vnd.ms-excel.controlproperties+xml">
        <DigestMethod Algorithm="http://www.w3.org/2001/04/xmlenc#sha256"/>
        <DigestValue>/GKWl7O1mz9KGHI7+a2puNDBOHNKobsqQLGl/bbXQOY=</DigestValue>
      </Reference>
      <Reference URI="/xl/ctrlProps/ctrlProp57.xml?ContentType=application/vnd.ms-excel.controlproperties+xml">
        <DigestMethod Algorithm="http://www.w3.org/2001/04/xmlenc#sha256"/>
        <DigestValue>rVQaHmnxVlb3f0jUpQh+LAaS3IydmQhYspby1p1wqJY=</DigestValue>
      </Reference>
      <Reference URI="/xl/ctrlProps/ctrlProp58.xml?ContentType=application/vnd.ms-excel.controlproperties+xml">
        <DigestMethod Algorithm="http://www.w3.org/2001/04/xmlenc#sha256"/>
        <DigestValue>oYa5d2lmcuw00xy72jD+lVVpFYVnbDvfazgIBxD+l3I=</DigestValue>
      </Reference>
      <Reference URI="/xl/ctrlProps/ctrlProp59.xml?ContentType=application/vnd.ms-excel.controlproperties+xml">
        <DigestMethod Algorithm="http://www.w3.org/2001/04/xmlenc#sha256"/>
        <DigestValue>uGSkB2hQS5FJvlKoazv6wMFCcUB+Iowtl1hRBi4cFB0=</DigestValue>
      </Reference>
      <Reference URI="/xl/ctrlProps/ctrlProp6.xml?ContentType=application/vnd.ms-excel.controlproperties+xml">
        <DigestMethod Algorithm="http://www.w3.org/2001/04/xmlenc#sha256"/>
        <DigestValue>6Xi1FQH5HDR7z2iKBnZv0kG4d/AnwLqyKF4hRdai3bk=</DigestValue>
      </Reference>
      <Reference URI="/xl/ctrlProps/ctrlProp60.xml?ContentType=application/vnd.ms-excel.controlproperties+xml">
        <DigestMethod Algorithm="http://www.w3.org/2001/04/xmlenc#sha256"/>
        <DigestValue>CBENpDuZPJxmESRiGeIsrxMODk1cA3pj9MGvc0i6c+w=</DigestValue>
      </Reference>
      <Reference URI="/xl/ctrlProps/ctrlProp61.xml?ContentType=application/vnd.ms-excel.controlproperties+xml">
        <DigestMethod Algorithm="http://www.w3.org/2001/04/xmlenc#sha256"/>
        <DigestValue>uMLpRkT56CJF6o9cVQBhFCL0LLrru4/CnWvcRJocz8A=</DigestValue>
      </Reference>
      <Reference URI="/xl/ctrlProps/ctrlProp62.xml?ContentType=application/vnd.ms-excel.controlproperties+xml">
        <DigestMethod Algorithm="http://www.w3.org/2001/04/xmlenc#sha256"/>
        <DigestValue>ZVVQ8KjtYdrUwC0eNQjnc+J3tfoSSopU4hj4JIrrADQ=</DigestValue>
      </Reference>
      <Reference URI="/xl/ctrlProps/ctrlProp63.xml?ContentType=application/vnd.ms-excel.controlproperties+xml">
        <DigestMethod Algorithm="http://www.w3.org/2001/04/xmlenc#sha256"/>
        <DigestValue>bjoR1MzoAfmoK5lj10xUfvyjSkCUEpiQAGbYbuU0Ta0=</DigestValue>
      </Reference>
      <Reference URI="/xl/ctrlProps/ctrlProp64.xml?ContentType=application/vnd.ms-excel.controlproperties+xml">
        <DigestMethod Algorithm="http://www.w3.org/2001/04/xmlenc#sha256"/>
        <DigestValue>gOKcyiKIWlTTDmsovToseQpoOUS01/wr8u+vOBSGQX8=</DigestValue>
      </Reference>
      <Reference URI="/xl/ctrlProps/ctrlProp65.xml?ContentType=application/vnd.ms-excel.controlproperties+xml">
        <DigestMethod Algorithm="http://www.w3.org/2001/04/xmlenc#sha256"/>
        <DigestValue>gHZGgI/dzsTIjBLbdymj131F5cV0ZIWGba23A04xg4M=</DigestValue>
      </Reference>
      <Reference URI="/xl/ctrlProps/ctrlProp66.xml?ContentType=application/vnd.ms-excel.controlproperties+xml">
        <DigestMethod Algorithm="http://www.w3.org/2001/04/xmlenc#sha256"/>
        <DigestValue>CI2hngtNWyFrACKZlC2uHYAjRvDqkKwpEX7JUlX/mf8=</DigestValue>
      </Reference>
      <Reference URI="/xl/ctrlProps/ctrlProp67.xml?ContentType=application/vnd.ms-excel.controlproperties+xml">
        <DigestMethod Algorithm="http://www.w3.org/2001/04/xmlenc#sha256"/>
        <DigestValue>/GKWl7O1mz9KGHI7+a2puNDBOHNKobsqQLGl/bbXQOY=</DigestValue>
      </Reference>
      <Reference URI="/xl/ctrlProps/ctrlProp68.xml?ContentType=application/vnd.ms-excel.controlproperties+xml">
        <DigestMethod Algorithm="http://www.w3.org/2001/04/xmlenc#sha256"/>
        <DigestValue>rVQaHmnxVlb3f0jUpQh+LAaS3IydmQhYspby1p1wqJY=</DigestValue>
      </Reference>
      <Reference URI="/xl/ctrlProps/ctrlProp69.xml?ContentType=application/vnd.ms-excel.controlproperties+xml">
        <DigestMethod Algorithm="http://www.w3.org/2001/04/xmlenc#sha256"/>
        <DigestValue>CBENpDuZPJxmESRiGeIsrxMODk1cA3pj9MGvc0i6c+w=</DigestValue>
      </Reference>
      <Reference URI="/xl/ctrlProps/ctrlProp7.xml?ContentType=application/vnd.ms-excel.controlproperties+xml">
        <DigestMethod Algorithm="http://www.w3.org/2001/04/xmlenc#sha256"/>
        <DigestValue>VOkUgU1PHTiDdRuIO7RTSzuvPpAE8l77v6CWu0oHAlE=</DigestValue>
      </Reference>
      <Reference URI="/xl/ctrlProps/ctrlProp70.xml?ContentType=application/vnd.ms-excel.controlproperties+xml">
        <DigestMethod Algorithm="http://www.w3.org/2001/04/xmlenc#sha256"/>
        <DigestValue>6NcN/tuBx2Xi9S6/jZD6T3ydPzXvB3FBZ7tLWtn0dIk=</DigestValue>
      </Reference>
      <Reference URI="/xl/ctrlProps/ctrlProp71.xml?ContentType=application/vnd.ms-excel.controlproperties+xml">
        <DigestMethod Algorithm="http://www.w3.org/2001/04/xmlenc#sha256"/>
        <DigestValue>CI2hngtNWyFrACKZlC2uHYAjRvDqkKwpEX7JUlX/mf8=</DigestValue>
      </Reference>
      <Reference URI="/xl/ctrlProps/ctrlProp72.xml?ContentType=application/vnd.ms-excel.controlproperties+xml">
        <DigestMethod Algorithm="http://www.w3.org/2001/04/xmlenc#sha256"/>
        <DigestValue>HtZWeY/bDX8ReMRneMKigVHwl/VE2OsrmSfZndIh3Fw=</DigestValue>
      </Reference>
      <Reference URI="/xl/ctrlProps/ctrlProp8.xml?ContentType=application/vnd.ms-excel.controlproperties+xml">
        <DigestMethod Algorithm="http://www.w3.org/2001/04/xmlenc#sha256"/>
        <DigestValue>xMQXTEvfzWUC64FAeWolgJ2q1kyVDwyaE6Y3cYtXRGY=</DigestValue>
      </Reference>
      <Reference URI="/xl/ctrlProps/ctrlProp9.xml?ContentType=application/vnd.ms-excel.controlproperties+xml">
        <DigestMethod Algorithm="http://www.w3.org/2001/04/xmlenc#sha256"/>
        <DigestValue>6Xi1FQH5HDR7z2iKBnZv0kG4d/AnwLqyKF4hRdai3bk=</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drawing1.xml?ContentType=application/vnd.openxmlformats-officedocument.drawing+xml">
        <DigestMethod Algorithm="http://www.w3.org/2001/04/xmlenc#sha256"/>
        <DigestValue>3PuczJd89R8Cc5xo+pAEoyZdOp3FXXaF7Ru+YLDqC04=</DigestValue>
      </Reference>
      <Reference URI="/xl/drawings/drawing10.xml?ContentType=application/vnd.openxmlformats-officedocument.drawing+xml">
        <DigestMethod Algorithm="http://www.w3.org/2001/04/xmlenc#sha256"/>
        <DigestValue>/tukmL60gRL4hy4tFbtwPF+ZIr18oma6cSxwXzkMb/8=</DigestValue>
      </Reference>
      <Reference URI="/xl/drawings/drawing11.xml?ContentType=application/vnd.openxmlformats-officedocument.drawing+xml">
        <DigestMethod Algorithm="http://www.w3.org/2001/04/xmlenc#sha256"/>
        <DigestValue>694egG4mXR4kOcAq4xbpfCq08KL3z9oCgNLGJS5y2Ek=</DigestValue>
      </Reference>
      <Reference URI="/xl/drawings/drawing12.xml?ContentType=application/vnd.openxmlformats-officedocument.drawing+xml">
        <DigestMethod Algorithm="http://www.w3.org/2001/04/xmlenc#sha256"/>
        <DigestValue>AIYmtAiy4uTlGMCuD7iHrWBd02u3RINxI6CyOnTjknQ=</DigestValue>
      </Reference>
      <Reference URI="/xl/drawings/drawing2.xml?ContentType=application/vnd.openxmlformats-officedocument.drawing+xml">
        <DigestMethod Algorithm="http://www.w3.org/2001/04/xmlenc#sha256"/>
        <DigestValue>guYf/Pxm7QVfh+gMxl8X1Dxyxgj3XmI59tUZ3XeRGz8=</DigestValue>
      </Reference>
      <Reference URI="/xl/drawings/drawing3.xml?ContentType=application/vnd.openxmlformats-officedocument.drawing+xml">
        <DigestMethod Algorithm="http://www.w3.org/2001/04/xmlenc#sha256"/>
        <DigestValue>/gN+Sb07o/v6g7oYgxs1zIrwOgyHfQIOjlZCf+Cclig=</DigestValue>
      </Reference>
      <Reference URI="/xl/drawings/drawing4.xml?ContentType=application/vnd.openxmlformats-officedocument.drawing+xml">
        <DigestMethod Algorithm="http://www.w3.org/2001/04/xmlenc#sha256"/>
        <DigestValue>Bug2KFkPHIo26EuSlB4+bXxjIUWGd1LGCJeG5TeWmig=</DigestValue>
      </Reference>
      <Reference URI="/xl/drawings/drawing5.xml?ContentType=application/vnd.openxmlformats-officedocument.drawing+xml">
        <DigestMethod Algorithm="http://www.w3.org/2001/04/xmlenc#sha256"/>
        <DigestValue>gG+IwiWgA6OsuP82+9PUyAaLHlH93fuRXYDGy2Mln7c=</DigestValue>
      </Reference>
      <Reference URI="/xl/drawings/drawing6.xml?ContentType=application/vnd.openxmlformats-officedocument.drawing+xml">
        <DigestMethod Algorithm="http://www.w3.org/2001/04/xmlenc#sha256"/>
        <DigestValue>qNrrkeh+RbanNfUjZ08otsuxFbTRz8bqBRL+GONIEa4=</DigestValue>
      </Reference>
      <Reference URI="/xl/drawings/drawing7.xml?ContentType=application/vnd.openxmlformats-officedocument.drawing+xml">
        <DigestMethod Algorithm="http://www.w3.org/2001/04/xmlenc#sha256"/>
        <DigestValue>eC8T6xm2XssDpIyWQGOXwPG1WhBTLx6vW9sCFKE54+g=</DigestValue>
      </Reference>
      <Reference URI="/xl/drawings/drawing8.xml?ContentType=application/vnd.openxmlformats-officedocument.drawing+xml">
        <DigestMethod Algorithm="http://www.w3.org/2001/04/xmlenc#sha256"/>
        <DigestValue>xrEe8N6TiJJZhpLazyQ+1HzpPOi7J0Z/9FhItstSqLY=</DigestValue>
      </Reference>
      <Reference URI="/xl/drawings/drawing9.xml?ContentType=application/vnd.openxmlformats-officedocument.drawing+xml">
        <DigestMethod Algorithm="http://www.w3.org/2001/04/xmlenc#sha256"/>
        <DigestValue>LP/wtx7lqvlzxyMB7CbmAqz4pGNa0LzFpw8eSasd3c8=</DigestValue>
      </Reference>
      <Reference URI="/xl/drawings/vmlDrawing1.vml?ContentType=application/vnd.openxmlformats-officedocument.vmlDrawing">
        <DigestMethod Algorithm="http://www.w3.org/2001/04/xmlenc#sha256"/>
        <DigestValue>dV1DWio5voHoRklA0scFJ9cF9cH7b7kiHy/JHH/2vrE=</DigestValue>
      </Reference>
      <Reference URI="/xl/drawings/vmlDrawing2.vml?ContentType=application/vnd.openxmlformats-officedocument.vmlDrawing">
        <DigestMethod Algorithm="http://www.w3.org/2001/04/xmlenc#sha256"/>
        <DigestValue>UE0Kj8zEMppvLxROhrBu7DlMhKdxINe+aXcHxrpo2tM=</DigestValue>
      </Reference>
      <Reference URI="/xl/drawings/vmlDrawing3.vml?ContentType=application/vnd.openxmlformats-officedocument.vmlDrawing">
        <DigestMethod Algorithm="http://www.w3.org/2001/04/xmlenc#sha256"/>
        <DigestValue>mEyzSFV+BpuZwqb/2gMbe0nJHS+0px9O2Lg4cFnE+Eg=</DigestValue>
      </Reference>
      <Reference URI="/xl/drawings/vmlDrawing4.vml?ContentType=application/vnd.openxmlformats-officedocument.vmlDrawing">
        <DigestMethod Algorithm="http://www.w3.org/2001/04/xmlenc#sha256"/>
        <DigestValue>JHz0HnY4u0630pme+AQvxvOVwQxB0TTrkUzKmlbncH8=</DigestValue>
      </Reference>
      <Reference URI="/xl/drawings/vmlDrawing5.vml?ContentType=application/vnd.openxmlformats-officedocument.vmlDrawing">
        <DigestMethod Algorithm="http://www.w3.org/2001/04/xmlenc#sha256"/>
        <DigestValue>geDL95SevzCn2fBRjygUBOmUGARUBIEkYP8mU2EUla4=</DigestValue>
      </Reference>
      <Reference URI="/xl/drawings/vmlDrawing6.vml?ContentType=application/vnd.openxmlformats-officedocument.vmlDrawing">
        <DigestMethod Algorithm="http://www.w3.org/2001/04/xmlenc#sha256"/>
        <DigestValue>BNX2XlNw6V9lJ2IQ7jq7AuXZY73Gwft2ton+gzgVwxM=</DigestValue>
      </Reference>
      <Reference URI="/xl/drawings/vmlDrawing7.vml?ContentType=application/vnd.openxmlformats-officedocument.vmlDrawing">
        <DigestMethod Algorithm="http://www.w3.org/2001/04/xmlenc#sha256"/>
        <DigestValue>QDfQTNL0QiAmVbtAXewV/FHklGCHlS+sYDkS+IOfEE0=</DigestValue>
      </Reference>
      <Reference URI="/xl/media/image1.emf?ContentType=image/x-emf">
        <DigestMethod Algorithm="http://www.w3.org/2001/04/xmlenc#sha256"/>
        <DigestValue>DYHWA8EM8iNSIESNRPcbhRzdRXxOkdauz4cJDSdarnI=</DigestValue>
      </Reference>
      <Reference URI="/xl/media/image2.emf?ContentType=image/x-emf">
        <DigestMethod Algorithm="http://www.w3.org/2001/04/xmlenc#sha256"/>
        <DigestValue>G8WZD3kbir5M607dbHY0MNeIz7I6NnIk6fouHc96YnQ=</DigestValue>
      </Reference>
      <Reference URI="/xl/sharedStrings.xml?ContentType=application/vnd.openxmlformats-officedocument.spreadsheetml.sharedStrings+xml">
        <DigestMethod Algorithm="http://www.w3.org/2001/04/xmlenc#sha256"/>
        <DigestValue>/TVplneMMHYCep3Hrqeua5cUg+p1vZB++7md69jlWmA=</DigestValue>
      </Reference>
      <Reference URI="/xl/styles.xml?ContentType=application/vnd.openxmlformats-officedocument.spreadsheetml.styles+xml">
        <DigestMethod Algorithm="http://www.w3.org/2001/04/xmlenc#sha256"/>
        <DigestValue>TCtNhsy80sXu4RpnZgbUxWa5+iP4GNOJn7wWlxw16kQ=</DigestValue>
      </Reference>
      <Reference URI="/xl/theme/theme1.xml?ContentType=application/vnd.openxmlformats-officedocument.theme+xml">
        <DigestMethod Algorithm="http://www.w3.org/2001/04/xmlenc#sha256"/>
        <DigestValue>TG2INX02lfOQAdcSZ0mz1vgZ+I3vxMMRQJPkWwqFVjY=</DigestValue>
      </Reference>
      <Reference URI="/xl/workbook.xml?ContentType=application/vnd.openxmlformats-officedocument.spreadsheetml.sheet.main+xml">
        <DigestMethod Algorithm="http://www.w3.org/2001/04/xmlenc#sha256"/>
        <DigestValue>H4R6O4x6ogXu9XBA4/7+7kCq4Yd+YIFr850gPSOBfj4=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oY0oKg4yB0FiSyDpS+lW7ZLMeZcI5wvg+y8nqaThVbI=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iDKRbQeUJNoMTGkmhj7I3OaYgUfiKKxJjZm0/XUcKEI=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9Os/7bUrF0E+VUJL/LgBxih/cMmtCH5ihS0sHmMyDIY=</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8aigdT3OwC/Tp18RNleyo7Crfc6TUMWuR/2hnugV450=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lHnnYDirKb6jIxGHnqbP97pjMgmbUlToG4p69Ye0Gm8=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PNVOzGK+CfHJ3gGfGPHYbYHQ91+FKYSJy8pJgfEipFA=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V6F+xLSpypTiMrcNeP/PoZllY6oWy85r+1A0e9n6MGc=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F3iDbfrK42N1DvWErA4ObKBIHzH459t8Ir+YNYXA618=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lhYmyO7xP98D/NkDtQ02ekaUvFn2omTHUSMFW+OuJPY=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CmRMPbNR+RXT+gmLscoywf30kxT1wb14rFuLVk1r3FQ=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afsAuMo+uTW6LYMKVRpQzaXLjXQVPrPEsPXlCIOP6IQ=</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xpaXGD2oqLTXFbulRm3Ooe6hlJChzbwpNxdLhTZAiCM=</DigestValue>
      </Reference>
      <Reference URI="/xl/worksheets/sheet1.xml?ContentType=application/vnd.openxmlformats-officedocument.spreadsheetml.worksheet+xml">
        <DigestMethod Algorithm="http://www.w3.org/2001/04/xmlenc#sha256"/>
        <DigestValue>N/Umwq+XWFuc4tA0lsUgnOmWMzNVgnrFCvjMmdznrgE=</DigestValue>
      </Reference>
      <Reference URI="/xl/worksheets/sheet10.xml?ContentType=application/vnd.openxmlformats-officedocument.spreadsheetml.worksheet+xml">
        <DigestMethod Algorithm="http://www.w3.org/2001/04/xmlenc#sha256"/>
        <DigestValue>Mhy+9k5zJD6pZuV/ArDTwJ6iN0JgLuMUgVTgMU/i0P0=</DigestValue>
      </Reference>
      <Reference URI="/xl/worksheets/sheet11.xml?ContentType=application/vnd.openxmlformats-officedocument.spreadsheetml.worksheet+xml">
        <DigestMethod Algorithm="http://www.w3.org/2001/04/xmlenc#sha256"/>
        <DigestValue>/t/anEY7OntKaP5tvO49KMg8bUbYmbQQjVMtLrvHyRw=</DigestValue>
      </Reference>
      <Reference URI="/xl/worksheets/sheet12.xml?ContentType=application/vnd.openxmlformats-officedocument.spreadsheetml.worksheet+xml">
        <DigestMethod Algorithm="http://www.w3.org/2001/04/xmlenc#sha256"/>
        <DigestValue>aEtUj4eftMSSpwKYE6ANgt6Fs+lRLGCyXo8L6OfPHPA=</DigestValue>
      </Reference>
      <Reference URI="/xl/worksheets/sheet2.xml?ContentType=application/vnd.openxmlformats-officedocument.spreadsheetml.worksheet+xml">
        <DigestMethod Algorithm="http://www.w3.org/2001/04/xmlenc#sha256"/>
        <DigestValue>L8f55ivdIAUwgqG8TsNOZPU9FIYmqZLD61E8RPugElY=</DigestValue>
      </Reference>
      <Reference URI="/xl/worksheets/sheet3.xml?ContentType=application/vnd.openxmlformats-officedocument.spreadsheetml.worksheet+xml">
        <DigestMethod Algorithm="http://www.w3.org/2001/04/xmlenc#sha256"/>
        <DigestValue>U9N+xGwheq9X33w4GO0cf42qanFcpwh1NQsr6cGoi98=</DigestValue>
      </Reference>
      <Reference URI="/xl/worksheets/sheet4.xml?ContentType=application/vnd.openxmlformats-officedocument.spreadsheetml.worksheet+xml">
        <DigestMethod Algorithm="http://www.w3.org/2001/04/xmlenc#sha256"/>
        <DigestValue>SoL66g/zCRPBOWS05Iq2cLGt156VyjK+DeyA99Bza9Q=</DigestValue>
      </Reference>
      <Reference URI="/xl/worksheets/sheet5.xml?ContentType=application/vnd.openxmlformats-officedocument.spreadsheetml.worksheet+xml">
        <DigestMethod Algorithm="http://www.w3.org/2001/04/xmlenc#sha256"/>
        <DigestValue>vfGsiMbw7EqqaV3Tjnz/yNqqwQ2jeP7U17BAUlunp9g=</DigestValue>
      </Reference>
      <Reference URI="/xl/worksheets/sheet6.xml?ContentType=application/vnd.openxmlformats-officedocument.spreadsheetml.worksheet+xml">
        <DigestMethod Algorithm="http://www.w3.org/2001/04/xmlenc#sha256"/>
        <DigestValue>p5V+K1TTfQqbQzveY27MJGwaDhOp+psbR/ej/8tEJq4=</DigestValue>
      </Reference>
      <Reference URI="/xl/worksheets/sheet7.xml?ContentType=application/vnd.openxmlformats-officedocument.spreadsheetml.worksheet+xml">
        <DigestMethod Algorithm="http://www.w3.org/2001/04/xmlenc#sha256"/>
        <DigestValue>75LkePJ3klmqyNZqtGwbEAtdyH5roZkGuiIvE4IJmfs=</DigestValue>
      </Reference>
      <Reference URI="/xl/worksheets/sheet8.xml?ContentType=application/vnd.openxmlformats-officedocument.spreadsheetml.worksheet+xml">
        <DigestMethod Algorithm="http://www.w3.org/2001/04/xmlenc#sha256"/>
        <DigestValue>rBoyqyXW7+U0ceCgAIQ0c2oMt5HyVPOh4+O6wuCLzTU=</DigestValue>
      </Reference>
      <Reference URI="/xl/worksheets/sheet9.xml?ContentType=application/vnd.openxmlformats-officedocument.spreadsheetml.worksheet+xml">
        <DigestMethod Algorithm="http://www.w3.org/2001/04/xmlenc#sha256"/>
        <DigestValue>hDwaYyrqgAQWG8VXHMRuTRCSXqz8Zf2sJcqKwe819to=</DigestValue>
      </Reference>
    </Manifest>
    <SignatureProperties>
      <SignatureProperty Id="idSignatureTime" Target="#idPackageSignature">
        <mdssi:SignatureTime xmlns:mdssi="http://schemas.openxmlformats.org/package/2006/digital-signature">
          <mdssi:Format>YYYY-MM-DDThh:mm:ssTZD</mdssi:Format>
          <mdssi:Value>2024-05-09T06:41:35Z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16.0.10409/14</OfficeVersion>
          <ApplicationVersion>16.0.10409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2024-05-09T06:41:35Z</xd:SigningTime>
          <xd:SigningCertificate>
            <xd:Cert>
              <xd:CertDigest>
                <DigestMethod Algorithm="http://www.w3.org/2001/04/xmlenc#sha256"/>
                <DigestValue>auWX4nO8wk/dOiULNczZYkBlZznaX5OlRvZ+GbifoZw=</DigestValue>
              </xd:CertDigest>
              <xd:IssuerSerial>
                <X509IssuerName>CN=Entrust Class 3 Client CA - SHA256, OU="(c) 2015 Entrust, Inc. - for authorized use only", OU=See www.entrust.net/legal-terms, O="Entrust, Inc.", C=US</X509IssuerName>
                <X509SerialNumber>31157189006487251840453814840174077808</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765843D3ED864F9A0EF175C37206E2" ma:contentTypeVersion="12" ma:contentTypeDescription="Create a new document." ma:contentTypeScope="" ma:versionID="ba02d65b13d89547d901971b8695d7c5">
  <xsd:schema xmlns:xsd="http://www.w3.org/2001/XMLSchema" xmlns:xs="http://www.w3.org/2001/XMLSchema" xmlns:p="http://schemas.microsoft.com/office/2006/metadata/properties" xmlns:ns3="c03d81e2-69d1-4da5-bc66-a11b666af3ea" xmlns:ns4="51cd2417-7944-4882-99de-b0c23a0e6a66" targetNamespace="http://schemas.microsoft.com/office/2006/metadata/properties" ma:root="true" ma:fieldsID="38747d95ba4d8665f7042ca7af749a8f" ns3:_="" ns4:_="">
    <xsd:import namespace="c03d81e2-69d1-4da5-bc66-a11b666af3ea"/>
    <xsd:import namespace="51cd2417-7944-4882-99de-b0c23a0e6a6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d81e2-69d1-4da5-bc66-a11b666af3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cd2417-7944-4882-99de-b0c23a0e6a6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5302DD-B492-4F31-9346-69B21551A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d81e2-69d1-4da5-bc66-a11b666af3ea"/>
    <ds:schemaRef ds:uri="51cd2417-7944-4882-99de-b0c23a0e6a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CDE004-9502-4AB6-BF56-079557FFDBD4}">
  <ds:schemaRefs>
    <ds:schemaRef ds:uri="http://schemas.openxmlformats.org/package/2006/metadata/core-properties"/>
    <ds:schemaRef ds:uri="http://purl.org/dc/terms/"/>
    <ds:schemaRef ds:uri="http://purl.org/dc/dcmitype/"/>
    <ds:schemaRef ds:uri="http://www.w3.org/XML/1998/namespace"/>
    <ds:schemaRef ds:uri="http://schemas.microsoft.com/office/infopath/2007/PartnerControls"/>
    <ds:schemaRef ds:uri="http://schemas.microsoft.com/office/2006/documentManagement/types"/>
    <ds:schemaRef ds:uri="c03d81e2-69d1-4da5-bc66-a11b666af3ea"/>
    <ds:schemaRef ds:uri="http://purl.org/dc/elements/1.1/"/>
    <ds:schemaRef ds:uri="51cd2417-7944-4882-99de-b0c23a0e6a66"/>
    <ds:schemaRef ds:uri="http://schemas.microsoft.com/office/2006/metadata/properties"/>
  </ds:schemaRefs>
</ds:datastoreItem>
</file>

<file path=customXml/itemProps3.xml><?xml version="1.0" encoding="utf-8"?>
<ds:datastoreItem xmlns:ds="http://schemas.openxmlformats.org/officeDocument/2006/customXml" ds:itemID="{376E0A2B-9142-4B43-BF84-E284CC7CE5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Instructions</vt:lpstr>
      <vt:lpstr>Add_Instructions</vt:lpstr>
      <vt:lpstr>General</vt:lpstr>
      <vt:lpstr>People</vt:lpstr>
      <vt:lpstr>PeopleA</vt:lpstr>
      <vt:lpstr>RecordK</vt:lpstr>
      <vt:lpstr>InternalC</vt:lpstr>
      <vt:lpstr>Systems</vt:lpstr>
      <vt:lpstr>Systems1</vt:lpstr>
      <vt:lpstr>Assessment</vt:lpstr>
      <vt:lpstr>ControlP</vt:lpstr>
      <vt:lpstr>Add_Instructions!Print_Area</vt:lpstr>
      <vt:lpstr>Assessment!Print_Area</vt:lpstr>
      <vt:lpstr>ControlP!Print_Area</vt:lpstr>
      <vt:lpstr>'CS View'!Print_Area</vt:lpstr>
      <vt:lpstr>General!Print_Area</vt:lpstr>
      <vt:lpstr>Instructions!Print_Area</vt:lpstr>
      <vt:lpstr>InternalC!Print_Area</vt:lpstr>
      <vt:lpstr>People!Print_Area</vt:lpstr>
      <vt:lpstr>PeopleA!Print_Area</vt:lpstr>
      <vt:lpstr>RecordK!Print_Area</vt:lpstr>
      <vt:lpstr>Systems!Print_Area</vt:lpstr>
      <vt:lpstr>Systems1!Print_Area</vt:lpstr>
      <vt:lpstr>Assessment!Print_Titles</vt:lpstr>
      <vt:lpstr>'CS View'!Print_Titles</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IRAS</dc:creator>
  <cp:lastModifiedBy>IRASUser</cp:lastModifiedBy>
  <cp:lastPrinted>2019-01-09T05:28:09Z</cp:lastPrinted>
  <dcterms:created xsi:type="dcterms:W3CDTF">2013-10-08T10:22:26Z</dcterms:created>
  <dcterms:modified xsi:type="dcterms:W3CDTF">2024-05-09T06:41:14Z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nsitivity">
    <vt:lpwstr>OFFICIAL (CLOSED) NON-SENSITIVE</vt:lpwstr>
  </property>
  <property fmtid="{D5CDD505-2E9C-101B-9397-08002B2CF9AE}" pid="3" name="MSIP_Label_4aaa7e78-45b1-4890-b8a3-003d1d728a3e_Extended_MSFT_Method">
    <vt:lpwstr>Manual</vt:lpwstr>
  </property>
  <property fmtid="{D5CDD505-2E9C-101B-9397-08002B2CF9AE}" pid="4" name="MSIP_Label_4aaa7e78-45b1-4890-b8a3-003d1d728a3e_Parent">
    <vt:lpwstr>8750e093-5171-4520-acd4-0504c47e84d2</vt:lpwstr>
  </property>
  <property fmtid="{D5CDD505-2E9C-101B-9397-08002B2CF9AE}" pid="5" name="MSIP_Label_4aaa7e78-45b1-4890-b8a3-003d1d728a3e_ActionId">
    <vt:lpwstr>7ce5f992-8632-4f37-8e99-52f2cd9fab49</vt:lpwstr>
  </property>
  <property fmtid="{D5CDD505-2E9C-101B-9397-08002B2CF9AE}" pid="6" name="MSIP_Label_4aaa7e78-45b1-4890-b8a3-003d1d728a3e_Application">
    <vt:lpwstr>Microsoft Azure Information Protection</vt:lpwstr>
  </property>
  <property fmtid="{D5CDD505-2E9C-101B-9397-08002B2CF9AE}" pid="7" name="MSIP_Label_4aaa7e78-45b1-4890-b8a3-003d1d728a3e_Name">
    <vt:lpwstr>NON-SENSITIVE</vt:lpwstr>
  </property>
  <property fmtid="{D5CDD505-2E9C-101B-9397-08002B2CF9AE}" pid="8" name="MSIP_Label_4aaa7e78-45b1-4890-b8a3-003d1d728a3e_SetDate">
    <vt:lpwstr>2021-03-31T05:43:39.5329101Z</vt:lpwstr>
  </property>
  <property fmtid="{D5CDD505-2E9C-101B-9397-08002B2CF9AE}" pid="9" name="MSIP_Label_4aaa7e78-45b1-4890-b8a3-003d1d728a3e_Owner">
    <vt:lpwstr>LEE_Jia_Min@iras.gov.sg</vt:lpwstr>
  </property>
  <property fmtid="{D5CDD505-2E9C-101B-9397-08002B2CF9AE}" pid="10" name="MSIP_Label_4aaa7e78-45b1-4890-b8a3-003d1d728a3e_SiteId">
    <vt:lpwstr>0b11c524-9a1c-4e1b-84cb-6336aefc2243</vt:lpwstr>
  </property>
  <property fmtid="{D5CDD505-2E9C-101B-9397-08002B2CF9AE}" pid="11" name="MSIP_Label_4aaa7e78-45b1-4890-b8a3-003d1d728a3e_Enabled">
    <vt:lpwstr>True</vt:lpwstr>
  </property>
  <property fmtid="{D5CDD505-2E9C-101B-9397-08002B2CF9AE}" pid="12" name="MSIP_Label_8750e093-5171-4520-acd4-0504c47e84d2_Extended_MSFT_Method">
    <vt:lpwstr>Manual</vt:lpwstr>
  </property>
  <property fmtid="{D5CDD505-2E9C-101B-9397-08002B2CF9AE}" pid="13" name="MSIP_Label_8750e093-5171-4520-acd4-0504c47e84d2_ActionId">
    <vt:lpwstr>7ce5f992-8632-4f37-8e99-52f2cd9fab49</vt:lpwstr>
  </property>
  <property fmtid="{D5CDD505-2E9C-101B-9397-08002B2CF9AE}" pid="14" name="MSIP_Label_8750e093-5171-4520-acd4-0504c47e84d2_Application">
    <vt:lpwstr>Microsoft Azure Information Protection</vt:lpwstr>
  </property>
  <property fmtid="{D5CDD505-2E9C-101B-9397-08002B2CF9AE}" pid="15" name="MSIP_Label_8750e093-5171-4520-acd4-0504c47e84d2_Name">
    <vt:lpwstr>OFFICIAL (CLOSED)</vt:lpwstr>
  </property>
  <property fmtid="{D5CDD505-2E9C-101B-9397-08002B2CF9AE}" pid="16" name="MSIP_Label_8750e093-5171-4520-acd4-0504c47e84d2_SetDate">
    <vt:lpwstr>2021-03-31T05:43:39.5329101Z</vt:lpwstr>
  </property>
  <property fmtid="{D5CDD505-2E9C-101B-9397-08002B2CF9AE}" pid="17" name="MSIP_Label_8750e093-5171-4520-acd4-0504c47e84d2_Owner">
    <vt:lpwstr>LEE_Jia_Min@iras.gov.sg</vt:lpwstr>
  </property>
  <property fmtid="{D5CDD505-2E9C-101B-9397-08002B2CF9AE}" pid="18" name="MSIP_Label_8750e093-5171-4520-acd4-0504c47e84d2_SiteId">
    <vt:lpwstr>0b11c524-9a1c-4e1b-84cb-6336aefc2243</vt:lpwstr>
  </property>
  <property fmtid="{D5CDD505-2E9C-101B-9397-08002B2CF9AE}" pid="19" name="MSIP_Label_8750e093-5171-4520-acd4-0504c47e84d2_Enabled">
    <vt:lpwstr>True</vt:lpwstr>
  </property>
  <property fmtid="{D5CDD505-2E9C-101B-9397-08002B2CF9AE}" pid="20" name="ContentTypeId">
    <vt:lpwstr>0x0101000A765843D3ED864F9A0EF175C37206E2</vt:lpwstr>
  </property>
</Properties>
</file>